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форма 16 за 2021 (новая) (2)" sheetId="1" r:id="rId1"/>
  </sheets>
  <definedNames>
    <definedName name="_GoBack" localSheetId="0">'форма 16 за 2021 (новая) (2)'!$I$253</definedName>
    <definedName name="_xlnm.Print_Area" localSheetId="0">'форма 16 за 2021 (новая) (2)'!$A$1:$J$240</definedName>
  </definedNames>
  <calcPr calcId="145621"/>
</workbook>
</file>

<file path=xl/calcChain.xml><?xml version="1.0" encoding="utf-8"?>
<calcChain xmlns="http://schemas.openxmlformats.org/spreadsheetml/2006/main">
  <c r="I248" i="1" l="1"/>
  <c r="H248" i="1"/>
  <c r="I247" i="1"/>
  <c r="H247" i="1"/>
  <c r="I246" i="1"/>
  <c r="H246" i="1"/>
  <c r="I245" i="1"/>
  <c r="H245" i="1"/>
  <c r="J244" i="1"/>
  <c r="H243" i="1"/>
  <c r="J234" i="1"/>
  <c r="J233" i="1" s="1"/>
  <c r="I234" i="1"/>
  <c r="H234" i="1"/>
  <c r="H233" i="1" s="1"/>
  <c r="I233" i="1"/>
  <c r="J227" i="1"/>
  <c r="J226" i="1" s="1"/>
  <c r="I227" i="1"/>
  <c r="I226" i="1" s="1"/>
  <c r="I216" i="1" s="1"/>
  <c r="I214" i="1" s="1"/>
  <c r="I213" i="1" s="1"/>
  <c r="H227" i="1"/>
  <c r="H226" i="1" s="1"/>
  <c r="H216" i="1" s="1"/>
  <c r="J219" i="1"/>
  <c r="I219" i="1"/>
  <c r="H219" i="1"/>
  <c r="H218" i="1" s="1"/>
  <c r="J218" i="1"/>
  <c r="I218" i="1"/>
  <c r="J217" i="1"/>
  <c r="I217" i="1"/>
  <c r="H217" i="1"/>
  <c r="J215" i="1"/>
  <c r="I215" i="1"/>
  <c r="H215" i="1"/>
  <c r="H214" i="1" s="1"/>
  <c r="H213" i="1" s="1"/>
  <c r="J211" i="1"/>
  <c r="I211" i="1"/>
  <c r="H211" i="1"/>
  <c r="J210" i="1"/>
  <c r="I210" i="1"/>
  <c r="H210" i="1"/>
  <c r="J204" i="1"/>
  <c r="I204" i="1"/>
  <c r="I200" i="1" s="1"/>
  <c r="H204" i="1"/>
  <c r="J203" i="1"/>
  <c r="J202" i="1" s="1"/>
  <c r="J201" i="1" s="1"/>
  <c r="J199" i="1" s="1"/>
  <c r="J198" i="1" s="1"/>
  <c r="I203" i="1"/>
  <c r="I202" i="1" s="1"/>
  <c r="I201" i="1" s="1"/>
  <c r="I199" i="1" s="1"/>
  <c r="I198" i="1" s="1"/>
  <c r="H203" i="1"/>
  <c r="H202" i="1"/>
  <c r="H201" i="1" s="1"/>
  <c r="H199" i="1" s="1"/>
  <c r="H198" i="1" s="1"/>
  <c r="J200" i="1"/>
  <c r="H200" i="1"/>
  <c r="J196" i="1"/>
  <c r="I196" i="1"/>
  <c r="H196" i="1"/>
  <c r="J195" i="1"/>
  <c r="I195" i="1"/>
  <c r="H195" i="1"/>
  <c r="H191" i="1"/>
  <c r="H189" i="1" s="1"/>
  <c r="J189" i="1"/>
  <c r="I189" i="1"/>
  <c r="J188" i="1"/>
  <c r="I188" i="1"/>
  <c r="H188" i="1"/>
  <c r="J184" i="1"/>
  <c r="I184" i="1"/>
  <c r="I183" i="1" s="1"/>
  <c r="H184" i="1"/>
  <c r="H183" i="1" s="1"/>
  <c r="J183" i="1"/>
  <c r="J179" i="1"/>
  <c r="J178" i="1" s="1"/>
  <c r="I179" i="1"/>
  <c r="I178" i="1" s="1"/>
  <c r="H179" i="1"/>
  <c r="H178" i="1"/>
  <c r="J173" i="1"/>
  <c r="I173" i="1"/>
  <c r="I172" i="1" s="1"/>
  <c r="I171" i="1" s="1"/>
  <c r="H173" i="1"/>
  <c r="H172" i="1" s="1"/>
  <c r="H171" i="1" s="1"/>
  <c r="J172" i="1"/>
  <c r="J171" i="1"/>
  <c r="J169" i="1"/>
  <c r="I169" i="1"/>
  <c r="H169" i="1"/>
  <c r="J168" i="1"/>
  <c r="I168" i="1"/>
  <c r="H168" i="1"/>
  <c r="J165" i="1"/>
  <c r="I165" i="1"/>
  <c r="H165" i="1"/>
  <c r="J164" i="1"/>
  <c r="I164" i="1"/>
  <c r="H164" i="1"/>
  <c r="J145" i="1"/>
  <c r="J144" i="1" s="1"/>
  <c r="I145" i="1"/>
  <c r="I144" i="1" s="1"/>
  <c r="H145" i="1"/>
  <c r="H144" i="1"/>
  <c r="J142" i="1"/>
  <c r="I142" i="1"/>
  <c r="H142" i="1"/>
  <c r="J141" i="1"/>
  <c r="I141" i="1"/>
  <c r="H141" i="1"/>
  <c r="J139" i="1"/>
  <c r="I139" i="1"/>
  <c r="H139" i="1"/>
  <c r="J138" i="1"/>
  <c r="I138" i="1"/>
  <c r="H138" i="1"/>
  <c r="J135" i="1"/>
  <c r="I135" i="1"/>
  <c r="H135" i="1"/>
  <c r="H134" i="1" s="1"/>
  <c r="J134" i="1"/>
  <c r="I134" i="1"/>
  <c r="J132" i="1"/>
  <c r="I132" i="1"/>
  <c r="H132" i="1"/>
  <c r="J131" i="1"/>
  <c r="I131" i="1"/>
  <c r="H131" i="1"/>
  <c r="J126" i="1"/>
  <c r="I126" i="1"/>
  <c r="H126" i="1"/>
  <c r="J125" i="1"/>
  <c r="I125" i="1"/>
  <c r="H125" i="1"/>
  <c r="J120" i="1"/>
  <c r="J119" i="1" s="1"/>
  <c r="I120" i="1"/>
  <c r="I119" i="1" s="1"/>
  <c r="H120" i="1"/>
  <c r="H119" i="1" s="1"/>
  <c r="J117" i="1"/>
  <c r="I117" i="1"/>
  <c r="H117" i="1"/>
  <c r="H116" i="1" s="1"/>
  <c r="J116" i="1"/>
  <c r="I116" i="1"/>
  <c r="J115" i="1"/>
  <c r="I115" i="1"/>
  <c r="H115" i="1"/>
  <c r="J114" i="1"/>
  <c r="I114" i="1"/>
  <c r="H114" i="1"/>
  <c r="J113" i="1"/>
  <c r="J14" i="1" s="1"/>
  <c r="I113" i="1"/>
  <c r="H113" i="1"/>
  <c r="J112" i="1"/>
  <c r="I112" i="1"/>
  <c r="H112" i="1"/>
  <c r="J111" i="1"/>
  <c r="I111" i="1"/>
  <c r="H111" i="1"/>
  <c r="H12" i="1" s="1"/>
  <c r="J110" i="1"/>
  <c r="J106" i="1" s="1"/>
  <c r="J107" i="1" s="1"/>
  <c r="I110" i="1"/>
  <c r="I106" i="1" s="1"/>
  <c r="I107" i="1" s="1"/>
  <c r="H110" i="1"/>
  <c r="P110" i="1" s="1"/>
  <c r="J109" i="1"/>
  <c r="I109" i="1"/>
  <c r="I10" i="1" s="1"/>
  <c r="H109" i="1"/>
  <c r="H10" i="1" s="1"/>
  <c r="J108" i="1"/>
  <c r="H106" i="1"/>
  <c r="H107" i="1" s="1"/>
  <c r="J104" i="1"/>
  <c r="I104" i="1"/>
  <c r="I103" i="1" s="1"/>
  <c r="H104" i="1"/>
  <c r="J103" i="1"/>
  <c r="H103" i="1"/>
  <c r="J99" i="1"/>
  <c r="J98" i="1"/>
  <c r="J97" i="1" s="1"/>
  <c r="I98" i="1"/>
  <c r="H98" i="1"/>
  <c r="H97" i="1" s="1"/>
  <c r="I97" i="1"/>
  <c r="J94" i="1"/>
  <c r="J93" i="1" s="1"/>
  <c r="I94" i="1"/>
  <c r="I93" i="1" s="1"/>
  <c r="H94" i="1"/>
  <c r="H93" i="1" s="1"/>
  <c r="J91" i="1"/>
  <c r="I91" i="1"/>
  <c r="H91" i="1"/>
  <c r="J90" i="1"/>
  <c r="I90" i="1"/>
  <c r="H90" i="1"/>
  <c r="J87" i="1"/>
  <c r="J86" i="1" s="1"/>
  <c r="I87" i="1"/>
  <c r="I86" i="1" s="1"/>
  <c r="H87" i="1"/>
  <c r="H86" i="1"/>
  <c r="J84" i="1"/>
  <c r="I84" i="1"/>
  <c r="H84" i="1"/>
  <c r="J83" i="1"/>
  <c r="I83" i="1"/>
  <c r="H83" i="1"/>
  <c r="J80" i="1"/>
  <c r="I80" i="1"/>
  <c r="H80" i="1"/>
  <c r="J79" i="1"/>
  <c r="I79" i="1"/>
  <c r="H79" i="1"/>
  <c r="J78" i="1"/>
  <c r="I78" i="1"/>
  <c r="H78" i="1"/>
  <c r="H13" i="1" s="1"/>
  <c r="P77" i="1"/>
  <c r="J77" i="1"/>
  <c r="J75" i="1" s="1"/>
  <c r="J74" i="1" s="1"/>
  <c r="I77" i="1"/>
  <c r="H77" i="1"/>
  <c r="J76" i="1"/>
  <c r="I76" i="1"/>
  <c r="H76" i="1"/>
  <c r="I75" i="1"/>
  <c r="I74" i="1" s="1"/>
  <c r="H75" i="1"/>
  <c r="H74" i="1" s="1"/>
  <c r="J70" i="1"/>
  <c r="I70" i="1"/>
  <c r="H70" i="1"/>
  <c r="J69" i="1"/>
  <c r="I69" i="1"/>
  <c r="H69" i="1"/>
  <c r="J67" i="1"/>
  <c r="I67" i="1"/>
  <c r="H67" i="1"/>
  <c r="J66" i="1"/>
  <c r="I66" i="1"/>
  <c r="H66" i="1"/>
  <c r="J63" i="1"/>
  <c r="I63" i="1"/>
  <c r="H63" i="1"/>
  <c r="J62" i="1"/>
  <c r="I62" i="1"/>
  <c r="H62" i="1"/>
  <c r="J59" i="1"/>
  <c r="I59" i="1"/>
  <c r="H59" i="1"/>
  <c r="J58" i="1"/>
  <c r="I58" i="1"/>
  <c r="H58" i="1"/>
  <c r="J55" i="1"/>
  <c r="I55" i="1"/>
  <c r="H55" i="1"/>
  <c r="J54" i="1"/>
  <c r="I54" i="1"/>
  <c r="H54" i="1"/>
  <c r="J52" i="1"/>
  <c r="J51" i="1"/>
  <c r="J50" i="1" s="1"/>
  <c r="I51" i="1"/>
  <c r="H51" i="1"/>
  <c r="I50" i="1"/>
  <c r="H50" i="1"/>
  <c r="J48" i="1"/>
  <c r="I48" i="1"/>
  <c r="I47" i="1" s="1"/>
  <c r="H48" i="1"/>
  <c r="H47" i="1" s="1"/>
  <c r="J47" i="1"/>
  <c r="J45" i="1"/>
  <c r="I45" i="1"/>
  <c r="H45" i="1"/>
  <c r="J44" i="1"/>
  <c r="I44" i="1"/>
  <c r="H44" i="1"/>
  <c r="J42" i="1"/>
  <c r="J41" i="1"/>
  <c r="J40" i="1" s="1"/>
  <c r="I41" i="1"/>
  <c r="I40" i="1" s="1"/>
  <c r="H41" i="1"/>
  <c r="H40" i="1" s="1"/>
  <c r="J38" i="1"/>
  <c r="I38" i="1"/>
  <c r="H38" i="1"/>
  <c r="J37" i="1"/>
  <c r="I37" i="1"/>
  <c r="H37" i="1"/>
  <c r="J34" i="1"/>
  <c r="I34" i="1"/>
  <c r="H34" i="1"/>
  <c r="J33" i="1"/>
  <c r="I33" i="1"/>
  <c r="H33" i="1"/>
  <c r="J30" i="1"/>
  <c r="I30" i="1"/>
  <c r="H30" i="1"/>
  <c r="J29" i="1"/>
  <c r="I29" i="1"/>
  <c r="H29" i="1"/>
  <c r="J26" i="1"/>
  <c r="I26" i="1"/>
  <c r="H26" i="1"/>
  <c r="J25" i="1"/>
  <c r="I25" i="1"/>
  <c r="H25" i="1"/>
  <c r="J23" i="1"/>
  <c r="I23" i="1"/>
  <c r="H23" i="1"/>
  <c r="J22" i="1"/>
  <c r="I22" i="1"/>
  <c r="H22" i="1"/>
  <c r="J21" i="1"/>
  <c r="J15" i="1" s="1"/>
  <c r="I21" i="1"/>
  <c r="I15" i="1" s="1"/>
  <c r="H21" i="1"/>
  <c r="J20" i="1"/>
  <c r="J18" i="1" s="1"/>
  <c r="I20" i="1"/>
  <c r="I18" i="1" s="1"/>
  <c r="H20" i="1"/>
  <c r="H18" i="1" s="1"/>
  <c r="J19" i="1"/>
  <c r="I19" i="1"/>
  <c r="H19" i="1"/>
  <c r="P19" i="1" s="1"/>
  <c r="J17" i="1"/>
  <c r="O17" i="1" s="1"/>
  <c r="J16" i="1"/>
  <c r="I16" i="1"/>
  <c r="H16" i="1"/>
  <c r="H15" i="1"/>
  <c r="I14" i="1"/>
  <c r="H14" i="1"/>
  <c r="J13" i="1"/>
  <c r="I13" i="1"/>
  <c r="J12" i="1"/>
  <c r="I12" i="1"/>
  <c r="J10" i="1"/>
  <c r="J9" i="1"/>
  <c r="N7" i="1"/>
  <c r="I9" i="1" l="1"/>
  <c r="J216" i="1"/>
  <c r="J11" i="1" s="1"/>
  <c r="J7" i="1" s="1"/>
  <c r="J8" i="1" s="1"/>
  <c r="I11" i="1"/>
  <c r="I7" i="1" s="1"/>
  <c r="I8" i="1" s="1"/>
  <c r="H17" i="1"/>
  <c r="P17" i="1" s="1"/>
  <c r="P20" i="1"/>
  <c r="I17" i="1"/>
  <c r="N17" i="1" s="1"/>
  <c r="H108" i="1"/>
  <c r="H9" i="1" s="1"/>
  <c r="I108" i="1"/>
  <c r="H11" i="1"/>
  <c r="H7" i="1" s="1"/>
  <c r="H8" i="1" s="1"/>
  <c r="J214" i="1" l="1"/>
  <c r="J213" i="1" s="1"/>
</calcChain>
</file>

<file path=xl/sharedStrings.xml><?xml version="1.0" encoding="utf-8"?>
<sst xmlns="http://schemas.openxmlformats.org/spreadsheetml/2006/main" count="1185" uniqueCount="193">
  <si>
    <t>Отчет</t>
  </si>
  <si>
    <t xml:space="preserve">об использовании бюджетных ассигнований областного бюджета </t>
  </si>
  <si>
    <t xml:space="preserve">на реализацию государственной программы Курской области "Развитие образования в Курской области" (тыс.рублей) </t>
  </si>
  <si>
    <t>Статус</t>
  </si>
  <si>
    <t>Наименование государственной программы, подпрограммы государственной программы, структурного элемента под-программы</t>
  </si>
  <si>
    <t>Ответственный исполнитель, соисполнители,  участники</t>
  </si>
  <si>
    <t xml:space="preserve">Код бюджетной классификации </t>
  </si>
  <si>
    <t xml:space="preserve">Расходы (тыс. рублей), годы </t>
  </si>
  <si>
    <t>ГРБС</t>
  </si>
  <si>
    <t>ГП</t>
  </si>
  <si>
    <t>пГП</t>
  </si>
  <si>
    <t>ОМ</t>
  </si>
  <si>
    <t>сводная бюджетная роспись областного бюджета, бюджета ТФОМС, план на 1 января 2021 года</t>
  </si>
  <si>
    <t xml:space="preserve">сводная бюджетная роспись областного бюджета, бюджета ТФОМС на  31 декабря 2021 года </t>
  </si>
  <si>
    <t xml:space="preserve">кассовое исполнение </t>
  </si>
  <si>
    <t>расход</t>
  </si>
  <si>
    <t>Государственная программа</t>
  </si>
  <si>
    <t xml:space="preserve">"Развитие образования в Курской области" </t>
  </si>
  <si>
    <t>Всего, в том числе:</t>
  </si>
  <si>
    <t>Х</t>
  </si>
  <si>
    <t xml:space="preserve">областной бюджет </t>
  </si>
  <si>
    <t>федеральный бюджет</t>
  </si>
  <si>
    <t xml:space="preserve">Администрация Курской области </t>
  </si>
  <si>
    <t>02</t>
  </si>
  <si>
    <t>ответственный исполнитель государственной программы-комитет образования и науки Курской области</t>
  </si>
  <si>
    <t>комитет здравоохранения Курской области</t>
  </si>
  <si>
    <t>комитет по культуре Курской области</t>
  </si>
  <si>
    <t>комитет жилищно-коммунального хозяйства и ТЭК Курской области</t>
  </si>
  <si>
    <t xml:space="preserve">комитет строительства Курской области
</t>
  </si>
  <si>
    <t xml:space="preserve">управление ветеринарии по  Курской области </t>
  </si>
  <si>
    <t>Подпрограмма 1</t>
  </si>
  <si>
    <t xml:space="preserve">Развитие дошкольного и общего образования детей </t>
  </si>
  <si>
    <t>Всего в том числе</t>
  </si>
  <si>
    <t>облстной бюджет</t>
  </si>
  <si>
    <t>ответственный исполнитель подпрограммы - комитет образования и науки Курской области</t>
  </si>
  <si>
    <t>1</t>
  </si>
  <si>
    <t xml:space="preserve">участник - комитет строительства Курской области
</t>
  </si>
  <si>
    <t>Основное мероприятие 01</t>
  </si>
  <si>
    <t xml:space="preserve">Реализация дошкольных образовательных программ </t>
  </si>
  <si>
    <t>01</t>
  </si>
  <si>
    <t>Основное мероприятие 02</t>
  </si>
  <si>
    <t>Содействие развитию дошкольного образования</t>
  </si>
  <si>
    <t>федеральны бюджет</t>
  </si>
  <si>
    <t>Основное мероприятие 03</t>
  </si>
  <si>
    <t>развитие основных общеобразовательных программ</t>
  </si>
  <si>
    <t>Всего в том числе:</t>
  </si>
  <si>
    <t>02103R2550</t>
  </si>
  <si>
    <t>03</t>
  </si>
  <si>
    <t>Основное мероприятие 04</t>
  </si>
  <si>
    <t>Содействие развитию общего образования</t>
  </si>
  <si>
    <t>02104R3040</t>
  </si>
  <si>
    <t>04</t>
  </si>
  <si>
    <t>Основное мероприятие 05</t>
  </si>
  <si>
    <t>Социальная поддержка работников образовательных организаций общего образования</t>
  </si>
  <si>
    <t>05</t>
  </si>
  <si>
    <t>Основное мероприятие 06</t>
  </si>
  <si>
    <t>Развитие кадрового потенциала системы общего образования детей</t>
  </si>
  <si>
    <t>20-53030-00000-00000</t>
  </si>
  <si>
    <t>20-52560-00000-00000</t>
  </si>
  <si>
    <t>803</t>
  </si>
  <si>
    <t>06</t>
  </si>
  <si>
    <t>Основное мероприятие 07</t>
  </si>
  <si>
    <t>Поощрение педагогических работников за особые заслуги перед государством</t>
  </si>
  <si>
    <t>07</t>
  </si>
  <si>
    <t>Основное мероприятие 08</t>
  </si>
  <si>
    <t>Социальная поддержка обучающихся в организациях общего образования</t>
  </si>
  <si>
    <t>08</t>
  </si>
  <si>
    <t>Региональный проект E1</t>
  </si>
  <si>
    <t>Современная школа</t>
  </si>
  <si>
    <t>E1</t>
  </si>
  <si>
    <t>Региональный проект E2</t>
  </si>
  <si>
    <t>Успех каждого ребенка</t>
  </si>
  <si>
    <t>E2</t>
  </si>
  <si>
    <t>Региональный проект E3</t>
  </si>
  <si>
    <t>Поддержка семей, имеющих детей</t>
  </si>
  <si>
    <t>E3</t>
  </si>
  <si>
    <t>Региональный проект E4</t>
  </si>
  <si>
    <t>Цифровая образовательная среда</t>
  </si>
  <si>
    <t>E4</t>
  </si>
  <si>
    <t>Региональный проект E5</t>
  </si>
  <si>
    <t xml:space="preserve">Учитель будущего
</t>
  </si>
  <si>
    <t>E5</t>
  </si>
  <si>
    <t>Основное мероприятие Р2</t>
  </si>
  <si>
    <t xml:space="preserve">Региональный проект "Содействие занятости женщин - создание условий дошкольного образования для детей в возрасте до трех лет </t>
  </si>
  <si>
    <t>Р2</t>
  </si>
  <si>
    <t>участник-Комитет строительства Курской области</t>
  </si>
  <si>
    <t>Подпрограмма 2</t>
  </si>
  <si>
    <t xml:space="preserve">Реализация  дополнительного образования и системы воспитания детей </t>
  </si>
  <si>
    <t>2</t>
  </si>
  <si>
    <t xml:space="preserve">участник - комитет по культуре Курской области </t>
  </si>
  <si>
    <t>Реализация образовательных программ дополнительного образования и мероприятия по их развитию</t>
  </si>
  <si>
    <t>Проведение мероприятий по патриотическому воспитанию граждан</t>
  </si>
  <si>
    <t xml:space="preserve">Выявление и поддержка одаренных детей </t>
  </si>
  <si>
    <t>Развитие кадрового потенциала системы дополнительного образования детей</t>
  </si>
  <si>
    <t>Региональный проект Е1</t>
  </si>
  <si>
    <t xml:space="preserve"> Е1</t>
  </si>
  <si>
    <t>Региональный проект Е2</t>
  </si>
  <si>
    <t xml:space="preserve"> Е2</t>
  </si>
  <si>
    <t>комитет образования и науки Курской области</t>
  </si>
  <si>
    <t>0703</t>
  </si>
  <si>
    <t>022E451750</t>
  </si>
  <si>
    <t>022E452190</t>
  </si>
  <si>
    <t>Основное мероприятие П5</t>
  </si>
  <si>
    <t>Реализация отдельных мероприятий приорететногопроекта "Доступное дополнительное образование для детей"</t>
  </si>
  <si>
    <t>П5</t>
  </si>
  <si>
    <t>Подпрограмма 3</t>
  </si>
  <si>
    <t xml:space="preserve">Развитие профессионального образования </t>
  </si>
  <si>
    <t>3</t>
  </si>
  <si>
    <t>участник- комитет здравоохранения Курской области</t>
  </si>
  <si>
    <t>участник-комитет по культуре Курской области</t>
  </si>
  <si>
    <t>участник-комитет жилищно-коммунального хозяйства и ТЭК Курской области</t>
  </si>
  <si>
    <t>участник-комитет строительства Курской области</t>
  </si>
  <si>
    <t xml:space="preserve">участник-управление ветеринарии по  Курской области </t>
  </si>
  <si>
    <t>Реализация образовательных программ в вузах</t>
  </si>
  <si>
    <t>801</t>
  </si>
  <si>
    <t>Реализация образовательных программ среднего профессионального образования и профессионального обучения</t>
  </si>
  <si>
    <t>комитет строительства Курской области</t>
  </si>
  <si>
    <t>Содействие развитию профессионального образования</t>
  </si>
  <si>
    <t>806</t>
  </si>
  <si>
    <t>807</t>
  </si>
  <si>
    <t>Поддержка программ профессиональных образовательных организаций и приоритетных образовательных программ</t>
  </si>
  <si>
    <t>Поддержка талантливой молодежи в организациях профессионального образования</t>
  </si>
  <si>
    <t>808</t>
  </si>
  <si>
    <t>Повышение квалификации инженерно-технических кадров</t>
  </si>
  <si>
    <t>Социальная поддержка работников организаций профессионального образования</t>
  </si>
  <si>
    <t>Социальная поддержка обучающихся в организациях профессионального  образования</t>
  </si>
  <si>
    <t>комитет задравоохранения Курской области</t>
  </si>
  <si>
    <t>1003</t>
  </si>
  <si>
    <t>0230811491</t>
  </si>
  <si>
    <t>0709</t>
  </si>
  <si>
    <t>0230812410</t>
  </si>
  <si>
    <t>1004</t>
  </si>
  <si>
    <t>0230812570</t>
  </si>
  <si>
    <t>Основное мероприятие 09</t>
  </si>
  <si>
    <t xml:space="preserve">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нормативно-методической базы и поддержки инициативных проектов </t>
  </si>
  <si>
    <t>09</t>
  </si>
  <si>
    <t>Основное мероприятие 10</t>
  </si>
  <si>
    <t>Реализация стратегической инициативы «Кадры будущего для регионов»</t>
  </si>
  <si>
    <t>10</t>
  </si>
  <si>
    <t>Основное мероприятие 11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</si>
  <si>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здоровья, за счет средств резервного фонда Правительства Российской Федерации</t>
  </si>
  <si>
    <t>всего, в том числе</t>
  </si>
  <si>
    <t>11</t>
  </si>
  <si>
    <t>областной бюджет</t>
  </si>
  <si>
    <t>804</t>
  </si>
  <si>
    <t>Комитет строительства Курской области</t>
  </si>
  <si>
    <t>Региональный проект Е4</t>
  </si>
  <si>
    <t>"Цифровая образовательная среда"</t>
  </si>
  <si>
    <t>Е4</t>
  </si>
  <si>
    <t>Региональный проект Е6</t>
  </si>
  <si>
    <t>Молодые профессионалы (Повышение конкурентоспособности профессионального образования)</t>
  </si>
  <si>
    <t>Е6</t>
  </si>
  <si>
    <t>Основное мероприятие ПБ</t>
  </si>
  <si>
    <t>Реализация отдельных мероприятий приорететного проекта "Подготовка высококвалифицированных специалистов и рабочих кадров с учетом современных стандартов и передовых технологий</t>
  </si>
  <si>
    <t>ПБ</t>
  </si>
  <si>
    <t>023ПБ10010</t>
  </si>
  <si>
    <t>023ПБ12420</t>
  </si>
  <si>
    <t>Региональный проект N5</t>
  </si>
  <si>
    <t>Обеспечение медицинских организаций системы здравоохранения квалифицированными кадрами</t>
  </si>
  <si>
    <t xml:space="preserve">X </t>
  </si>
  <si>
    <t>Комитет здравоохранения Курской области</t>
  </si>
  <si>
    <t>N5</t>
  </si>
  <si>
    <t>Подпрограмма 4</t>
  </si>
  <si>
    <t>Развитие системы оценки качества образования и информационной прозрачности системы образования</t>
  </si>
  <si>
    <t>4</t>
  </si>
  <si>
    <t>Обеспечение исполнения полномочий Российской Федерации в области образования, переданных для осуществления региональным органам государственной власти</t>
  </si>
  <si>
    <t>0240159900</t>
  </si>
  <si>
    <t>Формирование и развитие региональной системы оценки качества образования, в том числе развитие инструментов оценки результатов обучения в системе профессионального образования, подготовка специалистов по педагогическим измерениям, развитие механизмов обратной связи и поддержки потребителя в образовании как части региональной системы оценки качества образования, создание системы мониторингов в области образования и социализации, развитие институтов общественного участия в управлении образованием и повышении качества образования,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</si>
  <si>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Подпрограмма 5</t>
  </si>
  <si>
    <t>Обеспечение реализации государственной программы Курской области "Развитие образования в Курской области" и прочие мероприятия в области образования</t>
  </si>
  <si>
    <t>5</t>
  </si>
  <si>
    <t xml:space="preserve">участник-комитет строительства  Курской области </t>
  </si>
  <si>
    <t>Укрепление материально - технической базы казенных и бюджетных учреждений, подведомственных комитету образования и науки Курской области</t>
  </si>
  <si>
    <t>0706</t>
  </si>
  <si>
    <t>0250110010</t>
  </si>
  <si>
    <t xml:space="preserve">комитет строительства Курской области </t>
  </si>
  <si>
    <t xml:space="preserve">Руководство и управление в сфере установленных функций органов государственной власти субъектов Российской Федерации </t>
  </si>
  <si>
    <t>0250210020</t>
  </si>
  <si>
    <t>Сопровождение реализации отдельных мероприятий государственной программы</t>
  </si>
  <si>
    <t>0250310010</t>
  </si>
  <si>
    <t>100</t>
  </si>
  <si>
    <t>0250313120</t>
  </si>
  <si>
    <t>0250311100</t>
  </si>
  <si>
    <t>Подпрограмма 6</t>
  </si>
  <si>
    <t>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 на 2016-2025 годы,</t>
  </si>
  <si>
    <t xml:space="preserve">комитет образования и науки Курской области </t>
  </si>
  <si>
    <t>6</t>
  </si>
  <si>
    <t xml:space="preserve">комитет строительства и архитектуры Курской области </t>
  </si>
  <si>
    <t xml:space="preserve">Введение новых мест в общеобразовательных организациях Курской области, в том числе путем строительства объектов инфраструктуры общего образования </t>
  </si>
  <si>
    <t>0702</t>
  </si>
  <si>
    <t>0260155200</t>
  </si>
  <si>
    <t>02601R5200</t>
  </si>
  <si>
    <t>0260111500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</si>
</sst>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5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" fontId="8" fillId="13" borderId="7">
      <alignment horizontal="right" shrinkToFit="1"/>
    </xf>
    <xf numFmtId="4" fontId="8" fillId="13" borderId="8">
      <alignment horizontal="right" shrinkToFit="1"/>
    </xf>
    <xf numFmtId="4" fontId="9" fillId="14" borderId="9">
      <alignment horizontal="right" vertical="top" shrinkToFit="1"/>
    </xf>
    <xf numFmtId="4" fontId="9" fillId="15" borderId="10">
      <alignment horizontal="right" vertical="top" shrinkToFit="1"/>
    </xf>
    <xf numFmtId="4" fontId="10" fillId="0" borderId="10">
      <alignment horizontal="right" vertical="top" shrinkToFit="1"/>
    </xf>
    <xf numFmtId="0" fontId="11" fillId="0" borderId="0"/>
    <xf numFmtId="0" fontId="12" fillId="0" borderId="0"/>
  </cellStyleXfs>
  <cellXfs count="9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3" fillId="2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64" fontId="3" fillId="8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4" fillId="10" borderId="0" xfId="0" applyNumberFormat="1" applyFont="1" applyFill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10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4" fillId="10" borderId="0" xfId="0" applyNumberFormat="1" applyFont="1" applyFill="1" applyAlignment="1">
      <alignment horizontal="center"/>
    </xf>
    <xf numFmtId="165" fontId="4" fillId="10" borderId="0" xfId="0" applyNumberFormat="1" applyFont="1" applyFill="1" applyAlignment="1">
      <alignment horizont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3" xfId="0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4" fillId="10" borderId="0" xfId="0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vertical="center"/>
    </xf>
  </cellXfs>
  <cellStyles count="9">
    <cellStyle name="ex58" xfId="2"/>
    <cellStyle name="ex59" xfId="3"/>
    <cellStyle name="ex68" xfId="4"/>
    <cellStyle name="ex73" xfId="5"/>
    <cellStyle name="ex78" xfId="6"/>
    <cellStyle name="Обычный" xfId="0" builtinId="0"/>
    <cellStyle name="Обычный 2" xfId="7"/>
    <cellStyle name="Обычный 3" xfId="8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8"/>
  <sheetViews>
    <sheetView tabSelected="1" view="pageBreakPreview" zoomScale="60" zoomScaleNormal="60" workbookViewId="0">
      <selection activeCell="L11" sqref="L11"/>
    </sheetView>
  </sheetViews>
  <sheetFormatPr defaultRowHeight="18.75" x14ac:dyDescent="0.3"/>
  <cols>
    <col min="1" max="1" width="20.42578125" style="92" customWidth="1"/>
    <col min="2" max="2" width="36" style="92" customWidth="1"/>
    <col min="3" max="3" width="36.42578125" style="92" customWidth="1"/>
    <col min="4" max="4" width="9" style="92" customWidth="1"/>
    <col min="5" max="5" width="8.5703125" style="92" customWidth="1"/>
    <col min="6" max="6" width="13.5703125" style="92" customWidth="1"/>
    <col min="7" max="7" width="9.7109375" style="92" customWidth="1"/>
    <col min="8" max="8" width="27.42578125" style="94" customWidth="1"/>
    <col min="9" max="9" width="27.85546875" style="92" customWidth="1"/>
    <col min="10" max="10" width="21.7109375" style="92" customWidth="1"/>
    <col min="11" max="11" width="26.140625" style="2" customWidth="1"/>
    <col min="12" max="12" width="35.85546875" style="3" bestFit="1" customWidth="1"/>
    <col min="13" max="15" width="19.7109375" style="3" bestFit="1" customWidth="1"/>
    <col min="16" max="36" width="9.140625" style="4"/>
    <col min="37" max="16384" width="9.140625" style="5"/>
  </cols>
  <sheetData>
    <row r="1" spans="1:36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36" ht="23.2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36" ht="26.2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6"/>
      <c r="L3" s="6"/>
      <c r="M3" s="6"/>
      <c r="N3" s="6"/>
      <c r="O3" s="6"/>
    </row>
    <row r="4" spans="1:36" ht="51.75" customHeight="1" x14ac:dyDescent="0.3">
      <c r="A4" s="7" t="s">
        <v>3</v>
      </c>
      <c r="B4" s="7" t="s">
        <v>4</v>
      </c>
      <c r="C4" s="7" t="s">
        <v>5</v>
      </c>
      <c r="D4" s="7" t="s">
        <v>6</v>
      </c>
      <c r="E4" s="7"/>
      <c r="F4" s="7"/>
      <c r="G4" s="7"/>
      <c r="H4" s="7" t="s">
        <v>7</v>
      </c>
      <c r="I4" s="7"/>
      <c r="J4" s="7"/>
      <c r="L4" s="2"/>
    </row>
    <row r="5" spans="1:36" ht="118.5" customHeight="1" x14ac:dyDescent="0.3">
      <c r="A5" s="7"/>
      <c r="B5" s="7"/>
      <c r="C5" s="7"/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36" s="4" customFormat="1" x14ac:dyDescent="0.3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9"/>
      <c r="I6" s="8">
        <v>8</v>
      </c>
      <c r="J6" s="8">
        <v>10</v>
      </c>
      <c r="K6" s="10">
        <v>44197</v>
      </c>
      <c r="L6" s="11">
        <v>44561</v>
      </c>
      <c r="M6" s="11" t="s">
        <v>15</v>
      </c>
      <c r="N6" s="3"/>
      <c r="O6" s="3"/>
    </row>
    <row r="7" spans="1:36" ht="38.25" customHeight="1" x14ac:dyDescent="0.3">
      <c r="A7" s="12" t="s">
        <v>16</v>
      </c>
      <c r="B7" s="12" t="s">
        <v>17</v>
      </c>
      <c r="C7" s="8" t="s">
        <v>18</v>
      </c>
      <c r="D7" s="8" t="s">
        <v>19</v>
      </c>
      <c r="E7" s="8" t="s">
        <v>19</v>
      </c>
      <c r="F7" s="8" t="s">
        <v>19</v>
      </c>
      <c r="G7" s="8" t="s">
        <v>19</v>
      </c>
      <c r="H7" s="13">
        <f>SUM(H10:H16)</f>
        <v>17542248.169999998</v>
      </c>
      <c r="I7" s="13">
        <f t="shared" ref="I7:J7" si="0">SUM(I10:I16)</f>
        <v>21026363.798000012</v>
      </c>
      <c r="J7" s="13">
        <f t="shared" si="0"/>
        <v>20724051.266970005</v>
      </c>
      <c r="K7" s="2">
        <v>17542248.169999998</v>
      </c>
      <c r="L7" s="3">
        <v>21026363.798</v>
      </c>
      <c r="M7" s="3">
        <v>20724051.266970001</v>
      </c>
      <c r="N7" s="14">
        <f>M7/L7</f>
        <v>0.98562221533241257</v>
      </c>
    </row>
    <row r="8" spans="1:36" ht="38.25" customHeight="1" x14ac:dyDescent="0.3">
      <c r="A8" s="15"/>
      <c r="B8" s="15"/>
      <c r="C8" s="8" t="s">
        <v>20</v>
      </c>
      <c r="D8" s="8" t="s">
        <v>19</v>
      </c>
      <c r="E8" s="8" t="s">
        <v>19</v>
      </c>
      <c r="F8" s="8" t="s">
        <v>19</v>
      </c>
      <c r="G8" s="8" t="s">
        <v>19</v>
      </c>
      <c r="H8" s="13">
        <f>H7</f>
        <v>17542248.169999998</v>
      </c>
      <c r="I8" s="13">
        <f t="shared" ref="I8:J8" si="1">I7</f>
        <v>21026363.798000012</v>
      </c>
      <c r="J8" s="13">
        <f t="shared" si="1"/>
        <v>20724051.266970005</v>
      </c>
    </row>
    <row r="9" spans="1:36" ht="38.25" customHeight="1" x14ac:dyDescent="0.3">
      <c r="A9" s="15"/>
      <c r="B9" s="15"/>
      <c r="C9" s="8" t="s">
        <v>21</v>
      </c>
      <c r="D9" s="8" t="s">
        <v>19</v>
      </c>
      <c r="E9" s="8" t="s">
        <v>19</v>
      </c>
      <c r="F9" s="8" t="s">
        <v>19</v>
      </c>
      <c r="G9" s="8" t="s">
        <v>19</v>
      </c>
      <c r="H9" s="13">
        <f>H19+H76+H108+H200</f>
        <v>1703024.4000000001</v>
      </c>
      <c r="I9" s="13">
        <f>I19+I76+I108+I200</f>
        <v>1988345.2</v>
      </c>
      <c r="J9" s="13">
        <f>J19+J76+J108+J200</f>
        <v>1806457.5711894371</v>
      </c>
      <c r="K9" s="2">
        <v>1703024.4000000001</v>
      </c>
    </row>
    <row r="10" spans="1:36" ht="38.25" customHeight="1" x14ac:dyDescent="0.3">
      <c r="A10" s="15"/>
      <c r="B10" s="15"/>
      <c r="C10" s="8" t="s">
        <v>22</v>
      </c>
      <c r="D10" s="8">
        <v>801</v>
      </c>
      <c r="E10" s="8" t="s">
        <v>23</v>
      </c>
      <c r="F10" s="8" t="s">
        <v>19</v>
      </c>
      <c r="G10" s="8" t="s">
        <v>19</v>
      </c>
      <c r="H10" s="13">
        <f>H109+H215</f>
        <v>47444.453999999998</v>
      </c>
      <c r="I10" s="13">
        <f t="shared" ref="I10:J10" si="2">I109+I215</f>
        <v>92521.907000000007</v>
      </c>
      <c r="J10" s="13">
        <f t="shared" si="2"/>
        <v>92266.734499999991</v>
      </c>
      <c r="K10" s="16"/>
      <c r="L10" s="3">
        <v>92521.907000000007</v>
      </c>
      <c r="M10" s="3">
        <v>92266.734500000006</v>
      </c>
    </row>
    <row r="11" spans="1:36" s="20" customFormat="1" ht="111.75" customHeight="1" x14ac:dyDescent="0.3">
      <c r="A11" s="15"/>
      <c r="B11" s="15"/>
      <c r="C11" s="17" t="s">
        <v>24</v>
      </c>
      <c r="D11" s="8">
        <v>803</v>
      </c>
      <c r="E11" s="18" t="s">
        <v>23</v>
      </c>
      <c r="F11" s="8" t="s">
        <v>19</v>
      </c>
      <c r="G11" s="8" t="s">
        <v>19</v>
      </c>
      <c r="H11" s="13">
        <f>H20+H77+H110+H201+H216</f>
        <v>16397007.734000001</v>
      </c>
      <c r="I11" s="13">
        <f>I20+I77+I110+I201+I216</f>
        <v>19507676.653000008</v>
      </c>
      <c r="J11" s="13">
        <f>J20+J77+J110+J201+J216</f>
        <v>19238741.174650006</v>
      </c>
      <c r="K11" s="16"/>
      <c r="L11" s="3">
        <v>19507676.653000001</v>
      </c>
      <c r="M11" s="3">
        <v>19238741.17465001</v>
      </c>
      <c r="N11" s="3"/>
      <c r="O11" s="3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s="22" customFormat="1" ht="45" customHeight="1" x14ac:dyDescent="0.3">
      <c r="A12" s="15"/>
      <c r="B12" s="15"/>
      <c r="C12" s="8" t="s">
        <v>25</v>
      </c>
      <c r="D12" s="8">
        <v>804</v>
      </c>
      <c r="E12" s="18" t="s">
        <v>23</v>
      </c>
      <c r="F12" s="8" t="s">
        <v>19</v>
      </c>
      <c r="G12" s="8" t="s">
        <v>19</v>
      </c>
      <c r="H12" s="13">
        <f>H111</f>
        <v>88054.055000000008</v>
      </c>
      <c r="I12" s="13">
        <f t="shared" ref="I12" si="3">I111</f>
        <v>172643.72700000001</v>
      </c>
      <c r="J12" s="13">
        <f>J111</f>
        <v>172641.63578000001</v>
      </c>
      <c r="K12" s="16"/>
      <c r="L12" s="3">
        <v>172643.72700000001</v>
      </c>
      <c r="M12" s="3">
        <v>172641.63578000001</v>
      </c>
      <c r="N12" s="3"/>
      <c r="O12" s="3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4" customFormat="1" ht="48.75" customHeight="1" x14ac:dyDescent="0.3">
      <c r="A13" s="15"/>
      <c r="B13" s="15"/>
      <c r="C13" s="8" t="s">
        <v>26</v>
      </c>
      <c r="D13" s="8">
        <v>806</v>
      </c>
      <c r="E13" s="18" t="s">
        <v>23</v>
      </c>
      <c r="F13" s="8" t="s">
        <v>19</v>
      </c>
      <c r="G13" s="8" t="s">
        <v>19</v>
      </c>
      <c r="H13" s="13">
        <f>H78+H112</f>
        <v>150340.791</v>
      </c>
      <c r="I13" s="13">
        <f>I78+I112</f>
        <v>191254.61600000001</v>
      </c>
      <c r="J13" s="13">
        <f>J78+J112</f>
        <v>190533.79433000003</v>
      </c>
      <c r="K13" s="16"/>
      <c r="L13" s="3">
        <v>191254.61600000001</v>
      </c>
      <c r="M13" s="3">
        <v>190533.79433</v>
      </c>
      <c r="N13" s="3"/>
      <c r="O13" s="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s="26" customFormat="1" ht="69.75" customHeight="1" x14ac:dyDescent="0.3">
      <c r="A14" s="15"/>
      <c r="B14" s="15"/>
      <c r="C14" s="8" t="s">
        <v>27</v>
      </c>
      <c r="D14" s="8">
        <v>807</v>
      </c>
      <c r="E14" s="18" t="s">
        <v>23</v>
      </c>
      <c r="F14" s="8" t="s">
        <v>19</v>
      </c>
      <c r="G14" s="8" t="s">
        <v>19</v>
      </c>
      <c r="H14" s="13">
        <f>H113</f>
        <v>113.691</v>
      </c>
      <c r="I14" s="13">
        <f t="shared" ref="I14:J14" si="4">I113</f>
        <v>113.691</v>
      </c>
      <c r="J14" s="13">
        <f t="shared" si="4"/>
        <v>113.691</v>
      </c>
      <c r="K14" s="16"/>
      <c r="L14" s="3">
        <v>113.691</v>
      </c>
      <c r="M14" s="3">
        <v>113.691</v>
      </c>
      <c r="N14" s="3"/>
      <c r="O14" s="3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36" s="28" customFormat="1" ht="63.75" customHeight="1" x14ac:dyDescent="0.3">
      <c r="A15" s="15"/>
      <c r="B15" s="15"/>
      <c r="C15" s="8" t="s">
        <v>28</v>
      </c>
      <c r="D15" s="8">
        <v>808</v>
      </c>
      <c r="E15" s="18" t="s">
        <v>23</v>
      </c>
      <c r="F15" s="18" t="s">
        <v>19</v>
      </c>
      <c r="G15" s="8" t="s">
        <v>19</v>
      </c>
      <c r="H15" s="13">
        <f>H21+H114+H217</f>
        <v>858873.44499999995</v>
      </c>
      <c r="I15" s="13">
        <f>I21+I114+I217</f>
        <v>1061739.2039999999</v>
      </c>
      <c r="J15" s="13">
        <f>J21+J114+J217</f>
        <v>1029535.2367100001</v>
      </c>
      <c r="K15" s="16"/>
      <c r="L15" s="3">
        <v>1061739.2039999999</v>
      </c>
      <c r="M15" s="3">
        <v>1029535.2367100001</v>
      </c>
      <c r="N15" s="3"/>
      <c r="O15" s="3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s="28" customFormat="1" ht="63.75" customHeight="1" x14ac:dyDescent="0.3">
      <c r="A16" s="29"/>
      <c r="B16" s="29"/>
      <c r="C16" s="8" t="s">
        <v>29</v>
      </c>
      <c r="D16" s="8">
        <v>817</v>
      </c>
      <c r="E16" s="18" t="s">
        <v>23</v>
      </c>
      <c r="F16" s="18" t="s">
        <v>19</v>
      </c>
      <c r="G16" s="8" t="s">
        <v>19</v>
      </c>
      <c r="H16" s="13">
        <f>H115</f>
        <v>414</v>
      </c>
      <c r="I16" s="13">
        <f t="shared" ref="I16:J16" si="5">I115</f>
        <v>414</v>
      </c>
      <c r="J16" s="13">
        <f t="shared" si="5"/>
        <v>219</v>
      </c>
      <c r="K16" s="16"/>
      <c r="L16" s="3">
        <v>414</v>
      </c>
      <c r="M16" s="3">
        <v>219</v>
      </c>
      <c r="N16" s="3"/>
      <c r="O16" s="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s="31" customFormat="1" ht="28.5" customHeight="1" x14ac:dyDescent="0.3">
      <c r="A17" s="7" t="s">
        <v>30</v>
      </c>
      <c r="B17" s="7" t="s">
        <v>31</v>
      </c>
      <c r="C17" s="8" t="s">
        <v>32</v>
      </c>
      <c r="D17" s="8" t="s">
        <v>19</v>
      </c>
      <c r="E17" s="8" t="s">
        <v>19</v>
      </c>
      <c r="F17" s="8" t="s">
        <v>19</v>
      </c>
      <c r="G17" s="8" t="s">
        <v>19</v>
      </c>
      <c r="H17" s="13">
        <f>H20+H21</f>
        <v>15257065.656000001</v>
      </c>
      <c r="I17" s="13">
        <f>I20+I21</f>
        <v>17928319.343000002</v>
      </c>
      <c r="J17" s="13">
        <f>J20+J21</f>
        <v>17670987.640000008</v>
      </c>
      <c r="K17" s="2">
        <v>15257065.656000001</v>
      </c>
      <c r="L17" s="3">
        <v>17928319.342999998</v>
      </c>
      <c r="M17" s="3">
        <v>17670987.640000001</v>
      </c>
      <c r="N17" s="3">
        <f>I17-L17</f>
        <v>0</v>
      </c>
      <c r="O17" s="3">
        <f>J17-M17</f>
        <v>0</v>
      </c>
      <c r="P17" s="30">
        <f>H17-K17</f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31" customFormat="1" ht="28.5" customHeight="1" x14ac:dyDescent="0.3">
      <c r="A18" s="7"/>
      <c r="B18" s="7"/>
      <c r="C18" s="8" t="s">
        <v>33</v>
      </c>
      <c r="D18" s="8" t="s">
        <v>19</v>
      </c>
      <c r="E18" s="8" t="s">
        <v>19</v>
      </c>
      <c r="F18" s="8" t="s">
        <v>19</v>
      </c>
      <c r="G18" s="8" t="s">
        <v>19</v>
      </c>
      <c r="H18" s="13">
        <f>H20+H21</f>
        <v>15257065.656000001</v>
      </c>
      <c r="I18" s="13">
        <f t="shared" ref="I18:J18" si="6">I20+I21</f>
        <v>17928319.343000002</v>
      </c>
      <c r="J18" s="13">
        <f t="shared" si="6"/>
        <v>17670987.640000008</v>
      </c>
      <c r="K18" s="2"/>
      <c r="L18" s="3"/>
      <c r="M18" s="3"/>
      <c r="N18" s="3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31" customFormat="1" ht="28.5" customHeight="1" x14ac:dyDescent="0.3">
      <c r="A19" s="7"/>
      <c r="B19" s="7"/>
      <c r="C19" s="8" t="s">
        <v>21</v>
      </c>
      <c r="D19" s="8" t="s">
        <v>19</v>
      </c>
      <c r="E19" s="8" t="s">
        <v>19</v>
      </c>
      <c r="F19" s="8" t="s">
        <v>19</v>
      </c>
      <c r="G19" s="8" t="s">
        <v>19</v>
      </c>
      <c r="H19" s="13">
        <f>H27+H31+H35+H42+H52+H56+H64+H71</f>
        <v>1537330.176</v>
      </c>
      <c r="I19" s="13">
        <f>I27+I31+I35+I42+I52+I56+I64+I71</f>
        <v>1797965.0759999999</v>
      </c>
      <c r="J19" s="13">
        <f>J27+J31+J35+J42+J52+J56+J64+J71</f>
        <v>1630011.8867994372</v>
      </c>
      <c r="K19" s="2">
        <v>1537330.1760000002</v>
      </c>
      <c r="L19" s="3">
        <v>1797965.0760000001</v>
      </c>
      <c r="M19" s="3"/>
      <c r="N19" s="3"/>
      <c r="O19" s="3"/>
      <c r="P19" s="30">
        <f>H19-K19</f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34" customFormat="1" ht="80.25" customHeight="1" x14ac:dyDescent="0.3">
      <c r="A20" s="7"/>
      <c r="B20" s="7"/>
      <c r="C20" s="17" t="s">
        <v>34</v>
      </c>
      <c r="D20" s="8">
        <v>803</v>
      </c>
      <c r="E20" s="18" t="s">
        <v>23</v>
      </c>
      <c r="F20" s="18" t="s">
        <v>35</v>
      </c>
      <c r="G20" s="8" t="s">
        <v>19</v>
      </c>
      <c r="H20" s="13">
        <f>H24+H28+H32+H36+H39+H43+H46+H49+H53+H57+H65+H72+H68+H61</f>
        <v>14551141.679000001</v>
      </c>
      <c r="I20" s="13">
        <f>I24+I28+I32+I36+I39+I43+I46+I49+I53+I57+I65+I72+I68</f>
        <v>17076593.329000004</v>
      </c>
      <c r="J20" s="13">
        <f>J24+J28+J32+J36+J39+J43+J46+J49+J53+J57+J65+J72+J68</f>
        <v>16849813.765290007</v>
      </c>
      <c r="K20" s="2"/>
      <c r="L20" s="2"/>
      <c r="M20" s="3"/>
      <c r="N20" s="3"/>
      <c r="O20" s="3"/>
      <c r="P20" s="32">
        <f>H20-O20</f>
        <v>14551141.679000001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34" customFormat="1" ht="61.5" customHeight="1" x14ac:dyDescent="0.3">
      <c r="A21" s="7"/>
      <c r="B21" s="7"/>
      <c r="C21" s="17" t="s">
        <v>36</v>
      </c>
      <c r="D21" s="8">
        <v>808</v>
      </c>
      <c r="E21" s="18" t="s">
        <v>23</v>
      </c>
      <c r="F21" s="18" t="s">
        <v>35</v>
      </c>
      <c r="G21" s="8" t="s">
        <v>19</v>
      </c>
      <c r="H21" s="13">
        <f>H73</f>
        <v>705923.97699999996</v>
      </c>
      <c r="I21" s="13">
        <f>I73</f>
        <v>851726.01399999997</v>
      </c>
      <c r="J21" s="13">
        <f>J73</f>
        <v>821173.87471</v>
      </c>
      <c r="K21" s="2"/>
      <c r="L21" s="2"/>
      <c r="M21" s="3"/>
      <c r="N21" s="3"/>
      <c r="O21" s="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s="36" customFormat="1" ht="48" customHeight="1" x14ac:dyDescent="0.3">
      <c r="A22" s="7" t="s">
        <v>37</v>
      </c>
      <c r="B22" s="7" t="s">
        <v>38</v>
      </c>
      <c r="C22" s="35" t="s">
        <v>32</v>
      </c>
      <c r="D22" s="8" t="s">
        <v>19</v>
      </c>
      <c r="E22" s="8" t="s">
        <v>19</v>
      </c>
      <c r="F22" s="8" t="s">
        <v>19</v>
      </c>
      <c r="G22" s="8" t="s">
        <v>19</v>
      </c>
      <c r="H22" s="13">
        <f>H24</f>
        <v>30810.594000000001</v>
      </c>
      <c r="I22" s="13">
        <f>I24</f>
        <v>0</v>
      </c>
      <c r="J22" s="13">
        <f>J24</f>
        <v>0</v>
      </c>
      <c r="K22" s="2"/>
      <c r="L22" s="3"/>
      <c r="M22" s="3"/>
      <c r="N22" s="3"/>
      <c r="O22" s="3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36" customFormat="1" ht="48" customHeight="1" x14ac:dyDescent="0.3">
      <c r="A23" s="7"/>
      <c r="B23" s="7"/>
      <c r="C23" s="35" t="s">
        <v>33</v>
      </c>
      <c r="D23" s="8" t="s">
        <v>19</v>
      </c>
      <c r="E23" s="8" t="s">
        <v>19</v>
      </c>
      <c r="F23" s="8" t="s">
        <v>19</v>
      </c>
      <c r="G23" s="8" t="s">
        <v>19</v>
      </c>
      <c r="H23" s="13">
        <f>H24</f>
        <v>30810.594000000001</v>
      </c>
      <c r="I23" s="13">
        <f>I24</f>
        <v>0</v>
      </c>
      <c r="J23" s="13">
        <f>J24</f>
        <v>0</v>
      </c>
      <c r="K23" s="2"/>
      <c r="L23" s="3"/>
      <c r="M23" s="3"/>
      <c r="N23" s="3"/>
      <c r="O23" s="3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s="36" customFormat="1" ht="81.75" customHeight="1" x14ac:dyDescent="0.3">
      <c r="A24" s="7"/>
      <c r="B24" s="7"/>
      <c r="C24" s="35" t="s">
        <v>34</v>
      </c>
      <c r="D24" s="8">
        <v>803</v>
      </c>
      <c r="E24" s="18" t="s">
        <v>23</v>
      </c>
      <c r="F24" s="18" t="s">
        <v>35</v>
      </c>
      <c r="G24" s="18" t="s">
        <v>39</v>
      </c>
      <c r="H24" s="13">
        <v>30810.594000000001</v>
      </c>
      <c r="I24" s="13">
        <v>0</v>
      </c>
      <c r="J24" s="13">
        <v>0</v>
      </c>
      <c r="K24" s="2"/>
      <c r="L24" s="3"/>
      <c r="M24" s="3"/>
      <c r="N24" s="3"/>
      <c r="O24" s="3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s="39" customFormat="1" ht="46.5" customHeight="1" x14ac:dyDescent="0.3">
      <c r="A25" s="37" t="s">
        <v>40</v>
      </c>
      <c r="B25" s="12" t="s">
        <v>41</v>
      </c>
      <c r="C25" s="35" t="s">
        <v>32</v>
      </c>
      <c r="D25" s="8" t="s">
        <v>19</v>
      </c>
      <c r="E25" s="8" t="s">
        <v>19</v>
      </c>
      <c r="F25" s="8" t="s">
        <v>19</v>
      </c>
      <c r="G25" s="8" t="s">
        <v>19</v>
      </c>
      <c r="H25" s="13">
        <f>H28</f>
        <v>2816776.321</v>
      </c>
      <c r="I25" s="13">
        <f t="shared" ref="I25:J25" si="7">I28</f>
        <v>3306813.6159999999</v>
      </c>
      <c r="J25" s="13">
        <f t="shared" si="7"/>
        <v>3281896.1188500002</v>
      </c>
      <c r="K25" s="2"/>
      <c r="L25" s="3"/>
      <c r="M25" s="3"/>
      <c r="N25" s="3"/>
      <c r="O25" s="3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s="39" customFormat="1" ht="46.5" customHeight="1" x14ac:dyDescent="0.3">
      <c r="A26" s="40"/>
      <c r="B26" s="15"/>
      <c r="C26" s="35" t="s">
        <v>33</v>
      </c>
      <c r="D26" s="8" t="s">
        <v>19</v>
      </c>
      <c r="E26" s="8" t="s">
        <v>19</v>
      </c>
      <c r="F26" s="8" t="s">
        <v>19</v>
      </c>
      <c r="G26" s="8" t="s">
        <v>19</v>
      </c>
      <c r="H26" s="13">
        <f>H28</f>
        <v>2816776.321</v>
      </c>
      <c r="I26" s="13">
        <f t="shared" ref="I26:J26" si="8">I28</f>
        <v>3306813.6159999999</v>
      </c>
      <c r="J26" s="13">
        <f t="shared" si="8"/>
        <v>3281896.1188500002</v>
      </c>
      <c r="K26" s="2"/>
      <c r="L26" s="3"/>
      <c r="M26" s="3"/>
      <c r="N26" s="3"/>
      <c r="O26" s="3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s="39" customFormat="1" ht="46.5" customHeight="1" x14ac:dyDescent="0.3">
      <c r="A27" s="40"/>
      <c r="B27" s="15"/>
      <c r="C27" s="35" t="s">
        <v>42</v>
      </c>
      <c r="D27" s="8" t="s">
        <v>19</v>
      </c>
      <c r="E27" s="8" t="s">
        <v>19</v>
      </c>
      <c r="F27" s="8" t="s">
        <v>19</v>
      </c>
      <c r="G27" s="8" t="s">
        <v>19</v>
      </c>
      <c r="H27" s="13">
        <v>0</v>
      </c>
      <c r="I27" s="13">
        <v>0</v>
      </c>
      <c r="J27" s="13">
        <v>0</v>
      </c>
      <c r="K27" s="2"/>
      <c r="L27" s="3"/>
      <c r="M27" s="3"/>
      <c r="N27" s="3"/>
      <c r="O27" s="3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s="39" customFormat="1" ht="82.5" customHeight="1" x14ac:dyDescent="0.3">
      <c r="A28" s="41"/>
      <c r="B28" s="29"/>
      <c r="C28" s="35" t="s">
        <v>34</v>
      </c>
      <c r="D28" s="8">
        <v>803</v>
      </c>
      <c r="E28" s="18" t="s">
        <v>23</v>
      </c>
      <c r="F28" s="18" t="s">
        <v>35</v>
      </c>
      <c r="G28" s="18" t="s">
        <v>23</v>
      </c>
      <c r="H28" s="13">
        <v>2816776.321</v>
      </c>
      <c r="I28" s="42">
        <v>3306813.6159999999</v>
      </c>
      <c r="J28" s="42">
        <v>3281896.1188500002</v>
      </c>
      <c r="K28" s="2"/>
      <c r="L28" s="3"/>
      <c r="M28" s="3"/>
      <c r="N28" s="3"/>
      <c r="O28" s="3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s="36" customFormat="1" ht="45.75" customHeight="1" x14ac:dyDescent="0.3">
      <c r="A29" s="12" t="s">
        <v>43</v>
      </c>
      <c r="B29" s="12" t="s">
        <v>44</v>
      </c>
      <c r="C29" s="35" t="s">
        <v>45</v>
      </c>
      <c r="D29" s="18" t="s">
        <v>19</v>
      </c>
      <c r="E29" s="18" t="s">
        <v>19</v>
      </c>
      <c r="F29" s="18" t="s">
        <v>19</v>
      </c>
      <c r="G29" s="8" t="s">
        <v>19</v>
      </c>
      <c r="H29" s="13">
        <f>H32</f>
        <v>1329982.655</v>
      </c>
      <c r="I29" s="42">
        <f>I32</f>
        <v>1609497.22</v>
      </c>
      <c r="J29" s="42">
        <f t="shared" ref="J29" si="9">J32</f>
        <v>1584258.0228299999</v>
      </c>
      <c r="K29" s="2"/>
      <c r="L29" s="3"/>
      <c r="M29" s="3"/>
      <c r="N29" s="3"/>
      <c r="O29" s="3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s="36" customFormat="1" ht="45.75" customHeight="1" x14ac:dyDescent="0.3">
      <c r="A30" s="15"/>
      <c r="B30" s="15"/>
      <c r="C30" s="35" t="s">
        <v>33</v>
      </c>
      <c r="D30" s="18" t="s">
        <v>19</v>
      </c>
      <c r="E30" s="18" t="s">
        <v>19</v>
      </c>
      <c r="F30" s="18" t="s">
        <v>19</v>
      </c>
      <c r="G30" s="8" t="s">
        <v>19</v>
      </c>
      <c r="H30" s="13">
        <f>H32</f>
        <v>1329982.655</v>
      </c>
      <c r="I30" s="42">
        <f>I32</f>
        <v>1609497.22</v>
      </c>
      <c r="J30" s="42">
        <f t="shared" ref="J30" si="10">J32</f>
        <v>1584258.0228299999</v>
      </c>
      <c r="K30" s="2"/>
      <c r="L30" s="3"/>
      <c r="M30" s="3"/>
      <c r="N30" s="3"/>
      <c r="O30" s="3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36" customFormat="1" ht="45.75" customHeight="1" x14ac:dyDescent="0.3">
      <c r="A31" s="15"/>
      <c r="B31" s="15"/>
      <c r="C31" s="35" t="s">
        <v>42</v>
      </c>
      <c r="D31" s="18" t="s">
        <v>19</v>
      </c>
      <c r="E31" s="18" t="s">
        <v>19</v>
      </c>
      <c r="F31" s="18" t="s">
        <v>19</v>
      </c>
      <c r="G31" s="8" t="s">
        <v>19</v>
      </c>
      <c r="H31" s="13">
        <v>103131.4</v>
      </c>
      <c r="I31" s="42">
        <v>103131.4</v>
      </c>
      <c r="J31" s="42">
        <v>90130.847080000007</v>
      </c>
      <c r="K31" s="43" t="s">
        <v>46</v>
      </c>
      <c r="L31" s="3"/>
      <c r="M31" s="3"/>
      <c r="N31" s="3"/>
      <c r="O31" s="3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36" customFormat="1" ht="75" customHeight="1" x14ac:dyDescent="0.3">
      <c r="A32" s="15"/>
      <c r="B32" s="15"/>
      <c r="C32" s="35" t="s">
        <v>34</v>
      </c>
      <c r="D32" s="8">
        <v>803</v>
      </c>
      <c r="E32" s="18" t="s">
        <v>23</v>
      </c>
      <c r="F32" s="18" t="s">
        <v>35</v>
      </c>
      <c r="G32" s="18" t="s">
        <v>47</v>
      </c>
      <c r="H32" s="13">
        <v>1329982.655</v>
      </c>
      <c r="I32" s="42">
        <v>1609497.22</v>
      </c>
      <c r="J32" s="42">
        <v>1584258.0228299999</v>
      </c>
      <c r="K32" s="2"/>
      <c r="L32" s="3"/>
      <c r="M32" s="3"/>
      <c r="N32" s="3"/>
      <c r="O32" s="3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s="36" customFormat="1" ht="45" customHeight="1" x14ac:dyDescent="0.3">
      <c r="A33" s="7" t="s">
        <v>48</v>
      </c>
      <c r="B33" s="7" t="s">
        <v>49</v>
      </c>
      <c r="C33" s="35" t="s">
        <v>45</v>
      </c>
      <c r="D33" s="8" t="s">
        <v>19</v>
      </c>
      <c r="E33" s="18" t="s">
        <v>19</v>
      </c>
      <c r="F33" s="18" t="s">
        <v>19</v>
      </c>
      <c r="G33" s="8" t="s">
        <v>19</v>
      </c>
      <c r="H33" s="13">
        <f>H36</f>
        <v>9171595.8780000005</v>
      </c>
      <c r="I33" s="42">
        <f t="shared" ref="I33:J33" si="11">I36</f>
        <v>10660072.550000001</v>
      </c>
      <c r="J33" s="42">
        <f t="shared" si="11"/>
        <v>10533805.392750001</v>
      </c>
      <c r="K33" s="2"/>
      <c r="L33" s="3"/>
      <c r="M33" s="3"/>
      <c r="N33" s="3"/>
      <c r="O33" s="3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s="36" customFormat="1" ht="45" customHeight="1" x14ac:dyDescent="0.3">
      <c r="A34" s="7"/>
      <c r="B34" s="7"/>
      <c r="C34" s="35" t="s">
        <v>33</v>
      </c>
      <c r="D34" s="8" t="s">
        <v>19</v>
      </c>
      <c r="E34" s="18" t="s">
        <v>19</v>
      </c>
      <c r="F34" s="18" t="s">
        <v>19</v>
      </c>
      <c r="G34" s="8" t="s">
        <v>19</v>
      </c>
      <c r="H34" s="13">
        <f>H36</f>
        <v>9171595.8780000005</v>
      </c>
      <c r="I34" s="42">
        <f t="shared" ref="I34:J34" si="12">I36</f>
        <v>10660072.550000001</v>
      </c>
      <c r="J34" s="42">
        <f t="shared" si="12"/>
        <v>10533805.392750001</v>
      </c>
      <c r="K34" s="2"/>
      <c r="L34" s="3"/>
      <c r="M34" s="3"/>
      <c r="N34" s="3"/>
      <c r="O34" s="3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36" customFormat="1" ht="45" customHeight="1" x14ac:dyDescent="0.3">
      <c r="A35" s="7"/>
      <c r="B35" s="7"/>
      <c r="C35" s="35" t="s">
        <v>42</v>
      </c>
      <c r="D35" s="8" t="s">
        <v>19</v>
      </c>
      <c r="E35" s="18" t="s">
        <v>19</v>
      </c>
      <c r="F35" s="18" t="s">
        <v>19</v>
      </c>
      <c r="G35" s="8" t="s">
        <v>19</v>
      </c>
      <c r="H35" s="13">
        <v>414444.9</v>
      </c>
      <c r="I35" s="42">
        <v>414444.9</v>
      </c>
      <c r="J35" s="42">
        <v>337222.79878999997</v>
      </c>
      <c r="K35" s="2" t="s">
        <v>50</v>
      </c>
      <c r="L35" s="3"/>
      <c r="M35" s="3"/>
      <c r="N35" s="3"/>
      <c r="O35" s="3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36" customFormat="1" ht="82.5" customHeight="1" x14ac:dyDescent="0.3">
      <c r="A36" s="7"/>
      <c r="B36" s="7"/>
      <c r="C36" s="35" t="s">
        <v>34</v>
      </c>
      <c r="D36" s="8">
        <v>803</v>
      </c>
      <c r="E36" s="18" t="s">
        <v>23</v>
      </c>
      <c r="F36" s="18" t="s">
        <v>35</v>
      </c>
      <c r="G36" s="18" t="s">
        <v>51</v>
      </c>
      <c r="H36" s="13">
        <v>9171595.8780000005</v>
      </c>
      <c r="I36" s="42">
        <v>10660072.550000001</v>
      </c>
      <c r="J36" s="42">
        <v>10533805.392750001</v>
      </c>
      <c r="K36" s="2"/>
      <c r="L36" s="3"/>
      <c r="M36" s="3"/>
      <c r="N36" s="3"/>
      <c r="O36" s="3"/>
      <c r="P36" s="44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36" customFormat="1" ht="43.5" customHeight="1" x14ac:dyDescent="0.3">
      <c r="A37" s="7" t="s">
        <v>52</v>
      </c>
      <c r="B37" s="7" t="s">
        <v>53</v>
      </c>
      <c r="C37" s="35" t="s">
        <v>45</v>
      </c>
      <c r="D37" s="18" t="s">
        <v>19</v>
      </c>
      <c r="E37" s="18" t="s">
        <v>19</v>
      </c>
      <c r="F37" s="18" t="s">
        <v>19</v>
      </c>
      <c r="G37" s="8" t="s">
        <v>19</v>
      </c>
      <c r="H37" s="13">
        <f>H39</f>
        <v>340384.57400000002</v>
      </c>
      <c r="I37" s="42">
        <f>I38</f>
        <v>376868.69500000001</v>
      </c>
      <c r="J37" s="42">
        <f>J38</f>
        <v>375292.5686</v>
      </c>
      <c r="K37" s="2"/>
      <c r="L37" s="3"/>
      <c r="M37" s="3"/>
      <c r="N37" s="3"/>
      <c r="O37" s="3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36" customFormat="1" ht="43.5" customHeight="1" x14ac:dyDescent="0.3">
      <c r="A38" s="7"/>
      <c r="B38" s="7"/>
      <c r="C38" s="35" t="s">
        <v>33</v>
      </c>
      <c r="D38" s="8" t="s">
        <v>19</v>
      </c>
      <c r="E38" s="18" t="s">
        <v>19</v>
      </c>
      <c r="F38" s="18" t="s">
        <v>19</v>
      </c>
      <c r="G38" s="8" t="s">
        <v>19</v>
      </c>
      <c r="H38" s="13">
        <f>H39</f>
        <v>340384.57400000002</v>
      </c>
      <c r="I38" s="42">
        <f>I39</f>
        <v>376868.69500000001</v>
      </c>
      <c r="J38" s="42">
        <f>J39</f>
        <v>375292.5686</v>
      </c>
      <c r="K38" s="2"/>
      <c r="L38" s="3"/>
      <c r="M38" s="3"/>
      <c r="N38" s="3"/>
      <c r="O38" s="3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36" customFormat="1" ht="75" x14ac:dyDescent="0.3">
      <c r="A39" s="7"/>
      <c r="B39" s="7"/>
      <c r="C39" s="35" t="s">
        <v>34</v>
      </c>
      <c r="D39" s="8">
        <v>803</v>
      </c>
      <c r="E39" s="18" t="s">
        <v>23</v>
      </c>
      <c r="F39" s="18" t="s">
        <v>35</v>
      </c>
      <c r="G39" s="18" t="s">
        <v>54</v>
      </c>
      <c r="H39" s="13">
        <v>340384.57400000002</v>
      </c>
      <c r="I39" s="42">
        <v>376868.69500000001</v>
      </c>
      <c r="J39" s="42">
        <v>375292.5686</v>
      </c>
      <c r="K39" s="2"/>
      <c r="L39" s="3"/>
      <c r="M39" s="3"/>
      <c r="N39" s="3"/>
      <c r="O39" s="3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46" customFormat="1" ht="43.5" customHeight="1" x14ac:dyDescent="0.3">
      <c r="A40" s="7" t="s">
        <v>55</v>
      </c>
      <c r="B40" s="7" t="s">
        <v>56</v>
      </c>
      <c r="C40" s="35" t="s">
        <v>45</v>
      </c>
      <c r="D40" s="18" t="s">
        <v>19</v>
      </c>
      <c r="E40" s="18" t="s">
        <v>19</v>
      </c>
      <c r="F40" s="18" t="s">
        <v>19</v>
      </c>
      <c r="G40" s="8" t="s">
        <v>19</v>
      </c>
      <c r="H40" s="13">
        <f>H41</f>
        <v>681140.174</v>
      </c>
      <c r="I40" s="42">
        <f t="shared" ref="I40:J40" si="13">I41</f>
        <v>677063.8</v>
      </c>
      <c r="J40" s="42">
        <f t="shared" si="13"/>
        <v>632562.68589999992</v>
      </c>
      <c r="K40" s="2"/>
      <c r="L40" s="3"/>
      <c r="M40" s="3"/>
      <c r="N40" s="3"/>
      <c r="O40" s="3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s="46" customFormat="1" ht="43.5" customHeight="1" x14ac:dyDescent="0.3">
      <c r="A41" s="7"/>
      <c r="B41" s="7"/>
      <c r="C41" s="35" t="s">
        <v>33</v>
      </c>
      <c r="D41" s="18" t="s">
        <v>19</v>
      </c>
      <c r="E41" s="18" t="s">
        <v>19</v>
      </c>
      <c r="F41" s="18" t="s">
        <v>19</v>
      </c>
      <c r="G41" s="8" t="s">
        <v>19</v>
      </c>
      <c r="H41" s="13">
        <f>H43</f>
        <v>681140.174</v>
      </c>
      <c r="I41" s="42">
        <f t="shared" ref="I41:J41" si="14">I43</f>
        <v>677063.8</v>
      </c>
      <c r="J41" s="42">
        <f t="shared" si="14"/>
        <v>632562.68589999992</v>
      </c>
      <c r="K41" s="2"/>
      <c r="L41" s="3"/>
      <c r="M41" s="3"/>
      <c r="N41" s="3"/>
      <c r="O41" s="3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36" s="46" customFormat="1" ht="43.5" customHeight="1" x14ac:dyDescent="0.3">
      <c r="A42" s="7"/>
      <c r="B42" s="7"/>
      <c r="C42" s="35" t="s">
        <v>42</v>
      </c>
      <c r="D42" s="18" t="s">
        <v>19</v>
      </c>
      <c r="E42" s="18" t="s">
        <v>19</v>
      </c>
      <c r="F42" s="18" t="s">
        <v>19</v>
      </c>
      <c r="G42" s="8" t="s">
        <v>19</v>
      </c>
      <c r="H42" s="13">
        <v>675880.2</v>
      </c>
      <c r="I42" s="42">
        <v>675880.2</v>
      </c>
      <c r="J42" s="42">
        <f>5220+626159.08919</f>
        <v>631379.08918999997</v>
      </c>
      <c r="K42" s="47" t="s">
        <v>57</v>
      </c>
      <c r="L42" s="43" t="s">
        <v>58</v>
      </c>
      <c r="M42" s="3"/>
      <c r="N42" s="3"/>
      <c r="O42" s="3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1:36" s="46" customFormat="1" ht="75" x14ac:dyDescent="0.3">
      <c r="A43" s="7"/>
      <c r="B43" s="7"/>
      <c r="C43" s="35" t="s">
        <v>34</v>
      </c>
      <c r="D43" s="18" t="s">
        <v>59</v>
      </c>
      <c r="E43" s="18" t="s">
        <v>23</v>
      </c>
      <c r="F43" s="18" t="s">
        <v>35</v>
      </c>
      <c r="G43" s="18" t="s">
        <v>60</v>
      </c>
      <c r="H43" s="13">
        <v>681140.174</v>
      </c>
      <c r="I43" s="42">
        <v>677063.8</v>
      </c>
      <c r="J43" s="42">
        <v>632562.68589999992</v>
      </c>
      <c r="K43" s="2"/>
      <c r="L43" s="3"/>
      <c r="M43" s="3"/>
      <c r="N43" s="3"/>
      <c r="O43" s="3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1:36" s="36" customFormat="1" ht="46.5" customHeight="1" x14ac:dyDescent="0.3">
      <c r="A44" s="7" t="s">
        <v>61</v>
      </c>
      <c r="B44" s="7" t="s">
        <v>62</v>
      </c>
      <c r="C44" s="35" t="s">
        <v>45</v>
      </c>
      <c r="D44" s="8" t="s">
        <v>19</v>
      </c>
      <c r="E44" s="18" t="s">
        <v>19</v>
      </c>
      <c r="F44" s="18" t="s">
        <v>19</v>
      </c>
      <c r="G44" s="8" t="s">
        <v>19</v>
      </c>
      <c r="H44" s="13">
        <f>H46</f>
        <v>200</v>
      </c>
      <c r="I44" s="42">
        <f t="shared" ref="I44:J44" si="15">I46</f>
        <v>175</v>
      </c>
      <c r="J44" s="42">
        <f t="shared" si="15"/>
        <v>175</v>
      </c>
      <c r="K44" s="2"/>
      <c r="L44" s="3"/>
      <c r="M44" s="3"/>
      <c r="N44" s="3"/>
      <c r="O44" s="3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s="36" customFormat="1" ht="46.5" customHeight="1" x14ac:dyDescent="0.3">
      <c r="A45" s="7"/>
      <c r="B45" s="7"/>
      <c r="C45" s="35" t="s">
        <v>33</v>
      </c>
      <c r="D45" s="8" t="s">
        <v>19</v>
      </c>
      <c r="E45" s="18" t="s">
        <v>19</v>
      </c>
      <c r="F45" s="18" t="s">
        <v>19</v>
      </c>
      <c r="G45" s="8" t="s">
        <v>19</v>
      </c>
      <c r="H45" s="13">
        <f>H46</f>
        <v>200</v>
      </c>
      <c r="I45" s="42">
        <f t="shared" ref="I45:J45" si="16">I46</f>
        <v>175</v>
      </c>
      <c r="J45" s="42">
        <f t="shared" si="16"/>
        <v>175</v>
      </c>
      <c r="K45" s="2"/>
      <c r="L45" s="3"/>
      <c r="M45" s="3"/>
      <c r="N45" s="3"/>
      <c r="O45" s="3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s="36" customFormat="1" ht="75" x14ac:dyDescent="0.3">
      <c r="A46" s="7"/>
      <c r="B46" s="7"/>
      <c r="C46" s="35" t="s">
        <v>34</v>
      </c>
      <c r="D46" s="18" t="s">
        <v>59</v>
      </c>
      <c r="E46" s="18" t="s">
        <v>23</v>
      </c>
      <c r="F46" s="18" t="s">
        <v>35</v>
      </c>
      <c r="G46" s="18" t="s">
        <v>63</v>
      </c>
      <c r="H46" s="13">
        <v>200</v>
      </c>
      <c r="I46" s="42">
        <v>175</v>
      </c>
      <c r="J46" s="42">
        <v>175</v>
      </c>
      <c r="K46" s="2"/>
      <c r="L46" s="3"/>
      <c r="M46" s="3"/>
      <c r="N46" s="3"/>
      <c r="O46" s="3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s="36" customFormat="1" ht="49.5" customHeight="1" x14ac:dyDescent="0.3">
      <c r="A47" s="7" t="s">
        <v>64</v>
      </c>
      <c r="B47" s="7" t="s">
        <v>65</v>
      </c>
      <c r="C47" s="48" t="s">
        <v>45</v>
      </c>
      <c r="D47" s="8" t="s">
        <v>19</v>
      </c>
      <c r="E47" s="18" t="s">
        <v>19</v>
      </c>
      <c r="F47" s="18" t="s">
        <v>19</v>
      </c>
      <c r="G47" s="8" t="s">
        <v>19</v>
      </c>
      <c r="H47" s="13">
        <f t="shared" ref="H47:J48" si="17">H48</f>
        <v>1650.5719999999999</v>
      </c>
      <c r="I47" s="42">
        <f t="shared" si="17"/>
        <v>2505.9009999999998</v>
      </c>
      <c r="J47" s="42">
        <f t="shared" si="17"/>
        <v>1765.33682</v>
      </c>
      <c r="K47" s="2"/>
      <c r="L47" s="3"/>
      <c r="M47" s="3"/>
      <c r="N47" s="3"/>
      <c r="O47" s="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s="36" customFormat="1" ht="49.5" customHeight="1" x14ac:dyDescent="0.3">
      <c r="A48" s="7"/>
      <c r="B48" s="7"/>
      <c r="C48" s="48" t="s">
        <v>33</v>
      </c>
      <c r="D48" s="8" t="s">
        <v>19</v>
      </c>
      <c r="E48" s="18" t="s">
        <v>19</v>
      </c>
      <c r="F48" s="18" t="s">
        <v>19</v>
      </c>
      <c r="G48" s="8" t="s">
        <v>19</v>
      </c>
      <c r="H48" s="13">
        <f t="shared" si="17"/>
        <v>1650.5719999999999</v>
      </c>
      <c r="I48" s="42">
        <f t="shared" si="17"/>
        <v>2505.9009999999998</v>
      </c>
      <c r="J48" s="42">
        <f t="shared" si="17"/>
        <v>1765.33682</v>
      </c>
      <c r="K48" s="2"/>
      <c r="L48" s="3"/>
      <c r="M48" s="3"/>
      <c r="N48" s="3"/>
      <c r="O48" s="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s="36" customFormat="1" ht="75" x14ac:dyDescent="0.3">
      <c r="A49" s="7"/>
      <c r="B49" s="7"/>
      <c r="C49" s="48" t="s">
        <v>34</v>
      </c>
      <c r="D49" s="18" t="s">
        <v>59</v>
      </c>
      <c r="E49" s="18" t="s">
        <v>23</v>
      </c>
      <c r="F49" s="18" t="s">
        <v>35</v>
      </c>
      <c r="G49" s="18" t="s">
        <v>66</v>
      </c>
      <c r="H49" s="13">
        <v>1650.5719999999999</v>
      </c>
      <c r="I49" s="42">
        <v>2505.9009999999998</v>
      </c>
      <c r="J49" s="42">
        <v>1765.33682</v>
      </c>
      <c r="K49" s="2"/>
      <c r="L49" s="3"/>
      <c r="M49" s="3"/>
      <c r="N49" s="3"/>
      <c r="O49" s="3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s="50" customFormat="1" ht="41.25" customHeight="1" x14ac:dyDescent="0.3">
      <c r="A50" s="7" t="s">
        <v>67</v>
      </c>
      <c r="B50" s="7" t="s">
        <v>68</v>
      </c>
      <c r="C50" s="48" t="s">
        <v>45</v>
      </c>
      <c r="D50" s="18" t="s">
        <v>19</v>
      </c>
      <c r="E50" s="18" t="s">
        <v>19</v>
      </c>
      <c r="F50" s="18" t="s">
        <v>19</v>
      </c>
      <c r="G50" s="18" t="s">
        <v>19</v>
      </c>
      <c r="H50" s="13">
        <f>H51</f>
        <v>99361.875999999989</v>
      </c>
      <c r="I50" s="42">
        <f t="shared" ref="I50:J50" si="18">I51</f>
        <v>102992.095</v>
      </c>
      <c r="J50" s="42">
        <f t="shared" si="18"/>
        <v>102136.84327000001</v>
      </c>
      <c r="K50" s="2"/>
      <c r="L50" s="3"/>
      <c r="M50" s="3"/>
      <c r="N50" s="3"/>
      <c r="O50" s="3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1:36" s="50" customFormat="1" ht="41.25" customHeight="1" x14ac:dyDescent="0.3">
      <c r="A51" s="7"/>
      <c r="B51" s="7"/>
      <c r="C51" s="48" t="s">
        <v>33</v>
      </c>
      <c r="D51" s="18" t="s">
        <v>19</v>
      </c>
      <c r="E51" s="18" t="s">
        <v>19</v>
      </c>
      <c r="F51" s="18" t="s">
        <v>19</v>
      </c>
      <c r="G51" s="18" t="s">
        <v>19</v>
      </c>
      <c r="H51" s="13">
        <f>H53</f>
        <v>99361.875999999989</v>
      </c>
      <c r="I51" s="42">
        <f t="shared" ref="I51:J51" si="19">I53</f>
        <v>102992.095</v>
      </c>
      <c r="J51" s="42">
        <f t="shared" si="19"/>
        <v>102136.84327000001</v>
      </c>
      <c r="K51" s="2"/>
      <c r="L51" s="3"/>
      <c r="M51" s="3"/>
      <c r="N51" s="3"/>
      <c r="O51" s="3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36" s="50" customFormat="1" ht="41.25" customHeight="1" x14ac:dyDescent="0.3">
      <c r="A52" s="7"/>
      <c r="B52" s="7"/>
      <c r="C52" s="51" t="s">
        <v>21</v>
      </c>
      <c r="D52" s="18" t="s">
        <v>19</v>
      </c>
      <c r="E52" s="18" t="s">
        <v>19</v>
      </c>
      <c r="F52" s="18" t="s">
        <v>19</v>
      </c>
      <c r="G52" s="18" t="s">
        <v>19</v>
      </c>
      <c r="H52" s="13">
        <v>79029.399999999994</v>
      </c>
      <c r="I52" s="42">
        <v>79029.399999999994</v>
      </c>
      <c r="J52" s="42">
        <f>53147.32726+14417.3+10746.88256</f>
        <v>78311.509819999992</v>
      </c>
      <c r="K52" s="2"/>
      <c r="L52" s="3"/>
      <c r="M52" s="3"/>
      <c r="N52" s="3"/>
      <c r="O52" s="3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1:36" s="50" customFormat="1" ht="75" x14ac:dyDescent="0.3">
      <c r="A53" s="7"/>
      <c r="B53" s="7"/>
      <c r="C53" s="48" t="s">
        <v>34</v>
      </c>
      <c r="D53" s="18" t="s">
        <v>59</v>
      </c>
      <c r="E53" s="18" t="s">
        <v>23</v>
      </c>
      <c r="F53" s="52">
        <v>1</v>
      </c>
      <c r="G53" s="18" t="s">
        <v>69</v>
      </c>
      <c r="H53" s="13">
        <v>99361.875999999989</v>
      </c>
      <c r="I53" s="42">
        <v>102992.095</v>
      </c>
      <c r="J53" s="42">
        <v>102136.84327000001</v>
      </c>
      <c r="K53" s="2"/>
      <c r="L53" s="3"/>
      <c r="M53" s="3"/>
      <c r="N53" s="3"/>
      <c r="O53" s="3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</row>
    <row r="54" spans="1:36" s="50" customFormat="1" ht="41.25" customHeight="1" x14ac:dyDescent="0.3">
      <c r="A54" s="7" t="s">
        <v>70</v>
      </c>
      <c r="B54" s="7" t="s">
        <v>71</v>
      </c>
      <c r="C54" s="35" t="s">
        <v>45</v>
      </c>
      <c r="D54" s="18" t="s">
        <v>19</v>
      </c>
      <c r="E54" s="18" t="s">
        <v>19</v>
      </c>
      <c r="F54" s="18" t="s">
        <v>19</v>
      </c>
      <c r="G54" s="18" t="s">
        <v>19</v>
      </c>
      <c r="H54" s="13">
        <f>H57</f>
        <v>15485.919</v>
      </c>
      <c r="I54" s="42">
        <f t="shared" ref="I54:J54" si="20">I57</f>
        <v>15485.919</v>
      </c>
      <c r="J54" s="42">
        <f t="shared" si="20"/>
        <v>15311.209449999998</v>
      </c>
      <c r="K54" s="2"/>
      <c r="L54" s="3"/>
      <c r="M54" s="3"/>
      <c r="N54" s="3"/>
      <c r="O54" s="3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</row>
    <row r="55" spans="1:36" s="50" customFormat="1" ht="41.25" customHeight="1" x14ac:dyDescent="0.3">
      <c r="A55" s="7"/>
      <c r="B55" s="7"/>
      <c r="C55" s="35" t="s">
        <v>33</v>
      </c>
      <c r="D55" s="18" t="s">
        <v>19</v>
      </c>
      <c r="E55" s="18" t="s">
        <v>19</v>
      </c>
      <c r="F55" s="18" t="s">
        <v>19</v>
      </c>
      <c r="G55" s="18" t="s">
        <v>19</v>
      </c>
      <c r="H55" s="13">
        <f>H57</f>
        <v>15485.919</v>
      </c>
      <c r="I55" s="42">
        <f t="shared" ref="I55:J55" si="21">I57</f>
        <v>15485.919</v>
      </c>
      <c r="J55" s="42">
        <f t="shared" si="21"/>
        <v>15311.209449999998</v>
      </c>
      <c r="K55" s="2"/>
      <c r="L55" s="3"/>
      <c r="M55" s="3"/>
      <c r="N55" s="3"/>
      <c r="O55" s="3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</row>
    <row r="56" spans="1:36" s="50" customFormat="1" ht="41.25" customHeight="1" x14ac:dyDescent="0.3">
      <c r="A56" s="7"/>
      <c r="B56" s="7"/>
      <c r="C56" s="35" t="s">
        <v>21</v>
      </c>
      <c r="D56" s="18" t="s">
        <v>19</v>
      </c>
      <c r="E56" s="18" t="s">
        <v>19</v>
      </c>
      <c r="F56" s="18" t="s">
        <v>19</v>
      </c>
      <c r="G56" s="18" t="s">
        <v>19</v>
      </c>
      <c r="H56" s="13">
        <v>15176.2</v>
      </c>
      <c r="I56" s="42">
        <v>15176.2</v>
      </c>
      <c r="J56" s="42">
        <v>15004.98466</v>
      </c>
      <c r="K56" s="2"/>
      <c r="L56" s="3"/>
      <c r="M56" s="3"/>
      <c r="N56" s="3"/>
      <c r="O56" s="3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</row>
    <row r="57" spans="1:36" s="50" customFormat="1" ht="75" x14ac:dyDescent="0.3">
      <c r="A57" s="7"/>
      <c r="B57" s="7"/>
      <c r="C57" s="35" t="s">
        <v>34</v>
      </c>
      <c r="D57" s="18" t="s">
        <v>59</v>
      </c>
      <c r="E57" s="18" t="s">
        <v>23</v>
      </c>
      <c r="F57" s="18">
        <v>1</v>
      </c>
      <c r="G57" s="18" t="s">
        <v>72</v>
      </c>
      <c r="H57" s="13">
        <v>15485.919</v>
      </c>
      <c r="I57" s="42">
        <v>15485.919</v>
      </c>
      <c r="J57" s="42">
        <v>15311.209449999998</v>
      </c>
      <c r="K57" s="2"/>
      <c r="L57" s="3"/>
      <c r="M57" s="3"/>
      <c r="N57" s="3"/>
      <c r="O57" s="3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</row>
    <row r="58" spans="1:36" s="50" customFormat="1" x14ac:dyDescent="0.3">
      <c r="A58" s="7" t="s">
        <v>73</v>
      </c>
      <c r="B58" s="7" t="s">
        <v>74</v>
      </c>
      <c r="C58" s="35" t="s">
        <v>45</v>
      </c>
      <c r="D58" s="18" t="s">
        <v>19</v>
      </c>
      <c r="E58" s="18" t="s">
        <v>19</v>
      </c>
      <c r="F58" s="18" t="s">
        <v>19</v>
      </c>
      <c r="G58" s="18" t="s">
        <v>19</v>
      </c>
      <c r="H58" s="13">
        <f>H61</f>
        <v>500</v>
      </c>
      <c r="I58" s="42">
        <f t="shared" ref="I58:J58" si="22">I61</f>
        <v>0</v>
      </c>
      <c r="J58" s="42">
        <f t="shared" si="22"/>
        <v>0</v>
      </c>
      <c r="K58" s="2"/>
      <c r="L58" s="3"/>
      <c r="M58" s="3"/>
      <c r="N58" s="3"/>
      <c r="O58" s="3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</row>
    <row r="59" spans="1:36" s="50" customFormat="1" x14ac:dyDescent="0.3">
      <c r="A59" s="7"/>
      <c r="B59" s="7"/>
      <c r="C59" s="35" t="s">
        <v>33</v>
      </c>
      <c r="D59" s="18" t="s">
        <v>19</v>
      </c>
      <c r="E59" s="18" t="s">
        <v>19</v>
      </c>
      <c r="F59" s="18" t="s">
        <v>19</v>
      </c>
      <c r="G59" s="18" t="s">
        <v>19</v>
      </c>
      <c r="H59" s="13">
        <f>H61</f>
        <v>500</v>
      </c>
      <c r="I59" s="42">
        <f t="shared" ref="I59:J59" si="23">I61</f>
        <v>0</v>
      </c>
      <c r="J59" s="42">
        <f t="shared" si="23"/>
        <v>0</v>
      </c>
      <c r="K59" s="2"/>
      <c r="L59" s="3"/>
      <c r="M59" s="3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</row>
    <row r="60" spans="1:36" s="50" customFormat="1" x14ac:dyDescent="0.3">
      <c r="A60" s="7"/>
      <c r="B60" s="7"/>
      <c r="C60" s="35" t="s">
        <v>21</v>
      </c>
      <c r="D60" s="18" t="s">
        <v>19</v>
      </c>
      <c r="E60" s="18" t="s">
        <v>19</v>
      </c>
      <c r="F60" s="18" t="s">
        <v>19</v>
      </c>
      <c r="G60" s="18" t="s">
        <v>19</v>
      </c>
      <c r="H60" s="13">
        <v>0</v>
      </c>
      <c r="I60" s="42">
        <v>0</v>
      </c>
      <c r="J60" s="42">
        <v>0</v>
      </c>
      <c r="K60" s="2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</row>
    <row r="61" spans="1:36" s="50" customFormat="1" ht="75" x14ac:dyDescent="0.3">
      <c r="A61" s="7"/>
      <c r="B61" s="7"/>
      <c r="C61" s="35" t="s">
        <v>34</v>
      </c>
      <c r="D61" s="18" t="s">
        <v>59</v>
      </c>
      <c r="E61" s="18" t="s">
        <v>23</v>
      </c>
      <c r="F61" s="18">
        <v>1</v>
      </c>
      <c r="G61" s="18" t="s">
        <v>75</v>
      </c>
      <c r="H61" s="13">
        <v>500</v>
      </c>
      <c r="I61" s="42">
        <v>0</v>
      </c>
      <c r="J61" s="42">
        <v>0</v>
      </c>
      <c r="K61" s="2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</row>
    <row r="62" spans="1:36" s="50" customFormat="1" ht="41.25" customHeight="1" x14ac:dyDescent="0.3">
      <c r="A62" s="7" t="s">
        <v>76</v>
      </c>
      <c r="B62" s="7" t="s">
        <v>77</v>
      </c>
      <c r="C62" s="8" t="s">
        <v>45</v>
      </c>
      <c r="D62" s="18" t="s">
        <v>19</v>
      </c>
      <c r="E62" s="18" t="s">
        <v>19</v>
      </c>
      <c r="F62" s="18" t="s">
        <v>19</v>
      </c>
      <c r="G62" s="18" t="s">
        <v>19</v>
      </c>
      <c r="H62" s="13">
        <f>H65</f>
        <v>63253.116000000002</v>
      </c>
      <c r="I62" s="42">
        <f>I65</f>
        <v>73444.532999999996</v>
      </c>
      <c r="J62" s="42">
        <f>J65</f>
        <v>70936.586819999997</v>
      </c>
      <c r="K62" s="2"/>
      <c r="L62" s="3"/>
      <c r="M62" s="3"/>
      <c r="N62" s="3"/>
      <c r="O62" s="3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</row>
    <row r="63" spans="1:36" s="50" customFormat="1" ht="41.25" customHeight="1" x14ac:dyDescent="0.3">
      <c r="A63" s="7"/>
      <c r="B63" s="7"/>
      <c r="C63" s="8" t="s">
        <v>33</v>
      </c>
      <c r="D63" s="18" t="s">
        <v>19</v>
      </c>
      <c r="E63" s="18" t="s">
        <v>19</v>
      </c>
      <c r="F63" s="18" t="s">
        <v>19</v>
      </c>
      <c r="G63" s="18" t="s">
        <v>19</v>
      </c>
      <c r="H63" s="13">
        <f>H65</f>
        <v>63253.116000000002</v>
      </c>
      <c r="I63" s="42">
        <f>I65</f>
        <v>73444.532999999996</v>
      </c>
      <c r="J63" s="42">
        <f>J65</f>
        <v>70936.586819999997</v>
      </c>
      <c r="K63" s="2"/>
      <c r="L63" s="3"/>
      <c r="M63" s="3"/>
      <c r="N63" s="3"/>
      <c r="O63" s="3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</row>
    <row r="64" spans="1:36" s="50" customFormat="1" ht="41.25" customHeight="1" x14ac:dyDescent="0.3">
      <c r="A64" s="7"/>
      <c r="B64" s="7"/>
      <c r="C64" s="8" t="s">
        <v>21</v>
      </c>
      <c r="D64" s="18" t="s">
        <v>19</v>
      </c>
      <c r="E64" s="18" t="s">
        <v>19</v>
      </c>
      <c r="F64" s="18" t="s">
        <v>19</v>
      </c>
      <c r="G64" s="18" t="s">
        <v>19</v>
      </c>
      <c r="H64" s="13">
        <v>61364.275999999998</v>
      </c>
      <c r="I64" s="42">
        <v>71351.775999999998</v>
      </c>
      <c r="J64" s="42">
        <v>68952.5525994372</v>
      </c>
      <c r="K64" s="2"/>
      <c r="L64" s="3"/>
      <c r="M64" s="3"/>
      <c r="N64" s="3"/>
      <c r="O64" s="3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</row>
    <row r="65" spans="1:36" s="50" customFormat="1" ht="75" x14ac:dyDescent="0.3">
      <c r="A65" s="7"/>
      <c r="B65" s="7"/>
      <c r="C65" s="8" t="s">
        <v>34</v>
      </c>
      <c r="D65" s="18" t="s">
        <v>59</v>
      </c>
      <c r="E65" s="18" t="s">
        <v>23</v>
      </c>
      <c r="F65" s="18">
        <v>1</v>
      </c>
      <c r="G65" s="18" t="s">
        <v>78</v>
      </c>
      <c r="H65" s="13">
        <v>63253.116000000002</v>
      </c>
      <c r="I65" s="42">
        <v>73444.532999999996</v>
      </c>
      <c r="J65" s="42">
        <v>70936.586819999997</v>
      </c>
      <c r="K65" s="2"/>
      <c r="L65" s="3"/>
      <c r="M65" s="3"/>
      <c r="N65" s="3"/>
      <c r="O65" s="3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</row>
    <row r="66" spans="1:36" s="50" customFormat="1" x14ac:dyDescent="0.3">
      <c r="A66" s="12" t="s">
        <v>79</v>
      </c>
      <c r="B66" s="12" t="s">
        <v>80</v>
      </c>
      <c r="C66" s="8" t="s">
        <v>45</v>
      </c>
      <c r="D66" s="18" t="s">
        <v>19</v>
      </c>
      <c r="E66" s="18" t="s">
        <v>19</v>
      </c>
      <c r="F66" s="18" t="s">
        <v>19</v>
      </c>
      <c r="G66" s="18" t="s">
        <v>19</v>
      </c>
      <c r="H66" s="13">
        <f>H68</f>
        <v>0</v>
      </c>
      <c r="I66" s="42">
        <f t="shared" ref="I66:J66" si="24">I68</f>
        <v>0</v>
      </c>
      <c r="J66" s="42">
        <f t="shared" si="24"/>
        <v>0</v>
      </c>
      <c r="K66" s="2"/>
      <c r="L66" s="3"/>
      <c r="M66" s="3"/>
      <c r="N66" s="3"/>
      <c r="O66" s="3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</row>
    <row r="67" spans="1:36" s="50" customFormat="1" x14ac:dyDescent="0.3">
      <c r="A67" s="15"/>
      <c r="B67" s="15"/>
      <c r="C67" s="8" t="s">
        <v>33</v>
      </c>
      <c r="D67" s="18" t="s">
        <v>19</v>
      </c>
      <c r="E67" s="18" t="s">
        <v>19</v>
      </c>
      <c r="F67" s="18" t="s">
        <v>19</v>
      </c>
      <c r="G67" s="18" t="s">
        <v>19</v>
      </c>
      <c r="H67" s="13">
        <f>H68</f>
        <v>0</v>
      </c>
      <c r="I67" s="42">
        <f t="shared" ref="I67:J67" si="25">I68</f>
        <v>0</v>
      </c>
      <c r="J67" s="42">
        <f t="shared" si="25"/>
        <v>0</v>
      </c>
      <c r="K67" s="2"/>
      <c r="L67" s="3"/>
      <c r="M67" s="3"/>
      <c r="N67" s="3"/>
      <c r="O67" s="3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</row>
    <row r="68" spans="1:36" s="50" customFormat="1" ht="75" x14ac:dyDescent="0.3">
      <c r="A68" s="29"/>
      <c r="B68" s="29"/>
      <c r="C68" s="8" t="s">
        <v>34</v>
      </c>
      <c r="D68" s="18" t="s">
        <v>59</v>
      </c>
      <c r="E68" s="18" t="s">
        <v>23</v>
      </c>
      <c r="F68" s="18">
        <v>1</v>
      </c>
      <c r="G68" s="18" t="s">
        <v>81</v>
      </c>
      <c r="H68" s="13">
        <v>0</v>
      </c>
      <c r="I68" s="42">
        <v>0</v>
      </c>
      <c r="J68" s="42">
        <v>0</v>
      </c>
      <c r="K68" s="2"/>
      <c r="L68" s="3"/>
      <c r="M68" s="3"/>
      <c r="N68" s="3"/>
      <c r="O68" s="3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</row>
    <row r="69" spans="1:36" s="50" customFormat="1" ht="41.25" customHeight="1" x14ac:dyDescent="0.3">
      <c r="A69" s="7" t="s">
        <v>82</v>
      </c>
      <c r="B69" s="7" t="s">
        <v>83</v>
      </c>
      <c r="C69" s="8" t="s">
        <v>45</v>
      </c>
      <c r="D69" s="18" t="s">
        <v>19</v>
      </c>
      <c r="E69" s="18" t="s">
        <v>19</v>
      </c>
      <c r="F69" s="18" t="s">
        <v>19</v>
      </c>
      <c r="G69" s="8" t="s">
        <v>19</v>
      </c>
      <c r="H69" s="13">
        <f>H72+H73</f>
        <v>705923.97699999996</v>
      </c>
      <c r="I69" s="42">
        <f>I72+I73</f>
        <v>1103400.014</v>
      </c>
      <c r="J69" s="42">
        <f>J72+J73</f>
        <v>1072847.8747100001</v>
      </c>
      <c r="K69" s="2"/>
      <c r="L69" s="3"/>
      <c r="M69" s="3"/>
      <c r="N69" s="3"/>
      <c r="O69" s="3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</row>
    <row r="70" spans="1:36" s="50" customFormat="1" ht="41.25" customHeight="1" x14ac:dyDescent="0.3">
      <c r="A70" s="7"/>
      <c r="B70" s="7"/>
      <c r="C70" s="8" t="s">
        <v>33</v>
      </c>
      <c r="D70" s="18" t="s">
        <v>19</v>
      </c>
      <c r="E70" s="18" t="s">
        <v>19</v>
      </c>
      <c r="F70" s="18" t="s">
        <v>19</v>
      </c>
      <c r="G70" s="8" t="s">
        <v>19</v>
      </c>
      <c r="H70" s="13">
        <f>H72+H73</f>
        <v>705923.97699999996</v>
      </c>
      <c r="I70" s="42">
        <f>I72+I73</f>
        <v>1103400.014</v>
      </c>
      <c r="J70" s="42">
        <f>J72+J73</f>
        <v>1072847.8747100001</v>
      </c>
      <c r="K70" s="2"/>
      <c r="L70" s="3"/>
      <c r="M70" s="3"/>
      <c r="N70" s="3"/>
      <c r="O70" s="3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</row>
    <row r="71" spans="1:36" s="50" customFormat="1" ht="41.25" customHeight="1" x14ac:dyDescent="0.3">
      <c r="A71" s="7"/>
      <c r="B71" s="7"/>
      <c r="C71" s="8" t="s">
        <v>21</v>
      </c>
      <c r="D71" s="18" t="s">
        <v>19</v>
      </c>
      <c r="E71" s="18" t="s">
        <v>19</v>
      </c>
      <c r="F71" s="18" t="s">
        <v>19</v>
      </c>
      <c r="G71" s="8" t="s">
        <v>19</v>
      </c>
      <c r="H71" s="13">
        <v>188303.8</v>
      </c>
      <c r="I71" s="42">
        <v>438951.19999999995</v>
      </c>
      <c r="J71" s="42">
        <v>409010.10466000001</v>
      </c>
      <c r="K71" s="2"/>
      <c r="L71" s="3"/>
      <c r="M71" s="3"/>
      <c r="N71" s="3"/>
      <c r="O71" s="3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</row>
    <row r="72" spans="1:36" s="50" customFormat="1" ht="75" x14ac:dyDescent="0.3">
      <c r="A72" s="7"/>
      <c r="B72" s="7"/>
      <c r="C72" s="8" t="s">
        <v>34</v>
      </c>
      <c r="D72" s="18">
        <v>803</v>
      </c>
      <c r="E72" s="18" t="s">
        <v>23</v>
      </c>
      <c r="F72" s="18" t="s">
        <v>35</v>
      </c>
      <c r="G72" s="18" t="s">
        <v>84</v>
      </c>
      <c r="H72" s="13">
        <v>0</v>
      </c>
      <c r="I72" s="42">
        <v>251674</v>
      </c>
      <c r="J72" s="42">
        <v>251674</v>
      </c>
      <c r="K72" s="2"/>
      <c r="L72" s="3"/>
      <c r="M72" s="3"/>
      <c r="N72" s="3"/>
      <c r="O72" s="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</row>
    <row r="73" spans="1:36" s="50" customFormat="1" ht="56.25" x14ac:dyDescent="0.3">
      <c r="A73" s="7"/>
      <c r="B73" s="7"/>
      <c r="C73" s="8" t="s">
        <v>85</v>
      </c>
      <c r="D73" s="18">
        <v>808</v>
      </c>
      <c r="E73" s="18" t="s">
        <v>23</v>
      </c>
      <c r="F73" s="18" t="s">
        <v>35</v>
      </c>
      <c r="G73" s="18" t="s">
        <v>84</v>
      </c>
      <c r="H73" s="13">
        <v>705923.97699999996</v>
      </c>
      <c r="I73" s="42">
        <v>851726.01399999997</v>
      </c>
      <c r="J73" s="42">
        <v>821173.87471</v>
      </c>
      <c r="K73" s="2"/>
      <c r="L73" s="3"/>
      <c r="M73" s="3"/>
      <c r="N73" s="3"/>
      <c r="O73" s="3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</row>
    <row r="74" spans="1:36" s="50" customFormat="1" ht="35.25" customHeight="1" x14ac:dyDescent="0.3">
      <c r="A74" s="7" t="s">
        <v>86</v>
      </c>
      <c r="B74" s="7" t="s">
        <v>87</v>
      </c>
      <c r="C74" s="8" t="s">
        <v>45</v>
      </c>
      <c r="D74" s="8" t="s">
        <v>19</v>
      </c>
      <c r="E74" s="8" t="s">
        <v>19</v>
      </c>
      <c r="F74" s="18" t="s">
        <v>19</v>
      </c>
      <c r="G74" s="8" t="s">
        <v>19</v>
      </c>
      <c r="H74" s="13">
        <f>H75</f>
        <v>318569.34700000001</v>
      </c>
      <c r="I74" s="42">
        <f t="shared" ref="I74" si="26">I75</f>
        <v>336655.30700000003</v>
      </c>
      <c r="J74" s="42">
        <f>J75</f>
        <v>318674.95253000001</v>
      </c>
      <c r="K74" s="2">
        <v>318569.34700000001</v>
      </c>
      <c r="L74" s="47">
        <v>336655.30699999997</v>
      </c>
      <c r="M74" s="47">
        <v>318674.95253000001</v>
      </c>
      <c r="N74" s="3"/>
      <c r="O74" s="3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</row>
    <row r="75" spans="1:36" s="50" customFormat="1" ht="35.25" customHeight="1" x14ac:dyDescent="0.3">
      <c r="A75" s="7"/>
      <c r="B75" s="7"/>
      <c r="C75" s="8" t="s">
        <v>33</v>
      </c>
      <c r="D75" s="8" t="s">
        <v>19</v>
      </c>
      <c r="E75" s="8" t="s">
        <v>19</v>
      </c>
      <c r="F75" s="18" t="s">
        <v>19</v>
      </c>
      <c r="G75" s="8" t="s">
        <v>19</v>
      </c>
      <c r="H75" s="13">
        <f>H77+H78</f>
        <v>318569.34700000001</v>
      </c>
      <c r="I75" s="42">
        <f t="shared" ref="I75" si="27">I77+I78</f>
        <v>336655.30700000003</v>
      </c>
      <c r="J75" s="42">
        <f>J77+J78</f>
        <v>318674.95253000001</v>
      </c>
      <c r="K75" s="2"/>
      <c r="L75" s="3"/>
      <c r="M75" s="3"/>
      <c r="N75" s="3"/>
      <c r="O75" s="3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</row>
    <row r="76" spans="1:36" s="50" customFormat="1" ht="35.25" customHeight="1" x14ac:dyDescent="0.3">
      <c r="A76" s="7"/>
      <c r="B76" s="7"/>
      <c r="C76" s="8" t="s">
        <v>21</v>
      </c>
      <c r="D76" s="8" t="s">
        <v>19</v>
      </c>
      <c r="E76" s="8" t="s">
        <v>19</v>
      </c>
      <c r="F76" s="18" t="s">
        <v>19</v>
      </c>
      <c r="G76" s="8" t="s">
        <v>19</v>
      </c>
      <c r="H76" s="13">
        <f>H81+H95+H99</f>
        <v>132603</v>
      </c>
      <c r="I76" s="42">
        <f t="shared" ref="I76:J76" si="28">I81+I95+I99</f>
        <v>132603</v>
      </c>
      <c r="J76" s="42">
        <f t="shared" si="28"/>
        <v>126536.14679</v>
      </c>
      <c r="K76" s="2">
        <v>132603</v>
      </c>
      <c r="L76" s="3">
        <v>132603</v>
      </c>
      <c r="M76" s="3"/>
      <c r="N76" s="3"/>
      <c r="O76" s="3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s="50" customFormat="1" ht="75" x14ac:dyDescent="0.3">
      <c r="A77" s="7"/>
      <c r="B77" s="7"/>
      <c r="C77" s="17" t="s">
        <v>34</v>
      </c>
      <c r="D77" s="8">
        <v>803</v>
      </c>
      <c r="E77" s="18" t="s">
        <v>23</v>
      </c>
      <c r="F77" s="18" t="s">
        <v>88</v>
      </c>
      <c r="G77" s="18" t="s">
        <v>19</v>
      </c>
      <c r="H77" s="13">
        <f>H82+H85+H88+H92+H96+H100+H105</f>
        <v>316779.34700000001</v>
      </c>
      <c r="I77" s="42">
        <f t="shared" ref="I77:J77" si="29">I82+I85+I88+I92+I96+I100+I105</f>
        <v>333325.50600000005</v>
      </c>
      <c r="J77" s="42">
        <f t="shared" si="29"/>
        <v>315470.8922</v>
      </c>
      <c r="K77" s="2"/>
      <c r="L77" s="3"/>
      <c r="M77" s="3"/>
      <c r="N77" s="3"/>
      <c r="O77" s="3"/>
      <c r="P77" s="53">
        <f>H77-O77</f>
        <v>316779.34700000001</v>
      </c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</row>
    <row r="78" spans="1:36" s="50" customFormat="1" ht="45" customHeight="1" x14ac:dyDescent="0.3">
      <c r="A78" s="7"/>
      <c r="B78" s="7"/>
      <c r="C78" s="17" t="s">
        <v>89</v>
      </c>
      <c r="D78" s="8">
        <v>806</v>
      </c>
      <c r="E78" s="18" t="s">
        <v>23</v>
      </c>
      <c r="F78" s="18" t="s">
        <v>88</v>
      </c>
      <c r="G78" s="18" t="s">
        <v>19</v>
      </c>
      <c r="H78" s="13">
        <f>H89</f>
        <v>1790</v>
      </c>
      <c r="I78" s="42">
        <f t="shared" ref="I78:J78" si="30">I89</f>
        <v>3329.8009999999999</v>
      </c>
      <c r="J78" s="42">
        <f t="shared" si="30"/>
        <v>3204.0603300000002</v>
      </c>
      <c r="K78" s="2"/>
      <c r="L78" s="3"/>
      <c r="M78" s="3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s="36" customFormat="1" ht="51.75" customHeight="1" x14ac:dyDescent="0.3">
      <c r="A79" s="7" t="s">
        <v>37</v>
      </c>
      <c r="B79" s="7" t="s">
        <v>90</v>
      </c>
      <c r="C79" s="17" t="s">
        <v>45</v>
      </c>
      <c r="D79" s="8" t="s">
        <v>19</v>
      </c>
      <c r="E79" s="8" t="s">
        <v>19</v>
      </c>
      <c r="F79" s="18" t="s">
        <v>19</v>
      </c>
      <c r="G79" s="8" t="s">
        <v>19</v>
      </c>
      <c r="H79" s="13">
        <f>H82</f>
        <v>58228.565999999999</v>
      </c>
      <c r="I79" s="42">
        <f t="shared" ref="I79:J79" si="31">I82</f>
        <v>69245.698000000004</v>
      </c>
      <c r="J79" s="42">
        <f t="shared" si="31"/>
        <v>69245.685970000006</v>
      </c>
      <c r="K79" s="2"/>
      <c r="L79" s="47">
        <v>69245.698000000004</v>
      </c>
      <c r="M79" s="47">
        <v>69245.685970000006</v>
      </c>
      <c r="N79" s="3"/>
      <c r="O79" s="3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</row>
    <row r="80" spans="1:36" s="36" customFormat="1" ht="40.5" customHeight="1" x14ac:dyDescent="0.3">
      <c r="A80" s="7"/>
      <c r="B80" s="7"/>
      <c r="C80" s="17" t="s">
        <v>33</v>
      </c>
      <c r="D80" s="8" t="s">
        <v>19</v>
      </c>
      <c r="E80" s="8" t="s">
        <v>19</v>
      </c>
      <c r="F80" s="18" t="s">
        <v>19</v>
      </c>
      <c r="G80" s="8" t="s">
        <v>19</v>
      </c>
      <c r="H80" s="13">
        <f>H82</f>
        <v>58228.565999999999</v>
      </c>
      <c r="I80" s="42">
        <f t="shared" ref="I80:J80" si="32">I82</f>
        <v>69245.698000000004</v>
      </c>
      <c r="J80" s="42">
        <f t="shared" si="32"/>
        <v>69245.685970000006</v>
      </c>
      <c r="K80" s="2"/>
      <c r="L80" s="3"/>
      <c r="M80" s="3"/>
      <c r="N80" s="3"/>
      <c r="O80" s="3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</row>
    <row r="81" spans="1:36" s="36" customFormat="1" ht="42" customHeight="1" x14ac:dyDescent="0.3">
      <c r="A81" s="7"/>
      <c r="B81" s="7"/>
      <c r="C81" s="17" t="s">
        <v>21</v>
      </c>
      <c r="D81" s="8" t="s">
        <v>19</v>
      </c>
      <c r="E81" s="8" t="s">
        <v>19</v>
      </c>
      <c r="F81" s="18" t="s">
        <v>19</v>
      </c>
      <c r="G81" s="8" t="s">
        <v>19</v>
      </c>
      <c r="H81" s="13">
        <v>0</v>
      </c>
      <c r="I81" s="42">
        <v>0</v>
      </c>
      <c r="J81" s="42">
        <v>0</v>
      </c>
      <c r="K81" s="2"/>
      <c r="L81" s="3"/>
      <c r="M81" s="3"/>
      <c r="N81" s="3"/>
      <c r="O81" s="3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</row>
    <row r="82" spans="1:36" s="36" customFormat="1" ht="75" x14ac:dyDescent="0.3">
      <c r="A82" s="7"/>
      <c r="B82" s="7"/>
      <c r="C82" s="17" t="s">
        <v>34</v>
      </c>
      <c r="D82" s="8">
        <v>803</v>
      </c>
      <c r="E82" s="8" t="s">
        <v>23</v>
      </c>
      <c r="F82" s="18" t="s">
        <v>88</v>
      </c>
      <c r="G82" s="18" t="s">
        <v>39</v>
      </c>
      <c r="H82" s="13">
        <v>58228.565999999999</v>
      </c>
      <c r="I82" s="42">
        <v>69245.698000000004</v>
      </c>
      <c r="J82" s="42">
        <v>69245.685970000006</v>
      </c>
      <c r="K82" s="2"/>
      <c r="L82" s="3"/>
      <c r="M82" s="3"/>
      <c r="N82" s="3"/>
      <c r="O82" s="3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</row>
    <row r="83" spans="1:36" s="36" customFormat="1" ht="50.25" customHeight="1" x14ac:dyDescent="0.3">
      <c r="A83" s="7" t="s">
        <v>40</v>
      </c>
      <c r="B83" s="7" t="s">
        <v>91</v>
      </c>
      <c r="C83" s="35" t="s">
        <v>45</v>
      </c>
      <c r="D83" s="8" t="s">
        <v>19</v>
      </c>
      <c r="E83" s="8" t="s">
        <v>19</v>
      </c>
      <c r="F83" s="18" t="s">
        <v>19</v>
      </c>
      <c r="G83" s="8" t="s">
        <v>19</v>
      </c>
      <c r="H83" s="13">
        <f>H85</f>
        <v>990.98</v>
      </c>
      <c r="I83" s="42">
        <f t="shared" ref="I83:J83" si="33">I85</f>
        <v>1165.623</v>
      </c>
      <c r="J83" s="42">
        <f t="shared" si="33"/>
        <v>1165.623</v>
      </c>
      <c r="K83" s="2"/>
      <c r="L83" s="3"/>
      <c r="M83" s="3"/>
      <c r="N83" s="3"/>
      <c r="O83" s="3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</row>
    <row r="84" spans="1:36" s="36" customFormat="1" ht="46.5" customHeight="1" x14ac:dyDescent="0.3">
      <c r="A84" s="7"/>
      <c r="B84" s="7"/>
      <c r="C84" s="35" t="s">
        <v>33</v>
      </c>
      <c r="D84" s="8" t="s">
        <v>19</v>
      </c>
      <c r="E84" s="8" t="s">
        <v>19</v>
      </c>
      <c r="F84" s="18" t="s">
        <v>19</v>
      </c>
      <c r="G84" s="8" t="s">
        <v>19</v>
      </c>
      <c r="H84" s="13">
        <f>H85</f>
        <v>990.98</v>
      </c>
      <c r="I84" s="42">
        <f t="shared" ref="I84:J84" si="34">I85</f>
        <v>1165.623</v>
      </c>
      <c r="J84" s="42">
        <f t="shared" si="34"/>
        <v>1165.623</v>
      </c>
      <c r="K84" s="2"/>
      <c r="L84" s="3"/>
      <c r="M84" s="3"/>
      <c r="N84" s="3"/>
      <c r="O84" s="3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</row>
    <row r="85" spans="1:36" s="36" customFormat="1" ht="75" x14ac:dyDescent="0.3">
      <c r="A85" s="7"/>
      <c r="B85" s="7"/>
      <c r="C85" s="17" t="s">
        <v>34</v>
      </c>
      <c r="D85" s="18">
        <v>803</v>
      </c>
      <c r="E85" s="18" t="s">
        <v>23</v>
      </c>
      <c r="F85" s="18" t="s">
        <v>88</v>
      </c>
      <c r="G85" s="18" t="s">
        <v>23</v>
      </c>
      <c r="H85" s="13">
        <v>990.98</v>
      </c>
      <c r="I85" s="42">
        <v>1165.623</v>
      </c>
      <c r="J85" s="42">
        <v>1165.623</v>
      </c>
      <c r="K85" s="2"/>
      <c r="L85" s="3"/>
      <c r="M85" s="3"/>
      <c r="N85" s="3"/>
      <c r="O85" s="3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</row>
    <row r="86" spans="1:36" s="36" customFormat="1" ht="33.75" customHeight="1" x14ac:dyDescent="0.3">
      <c r="A86" s="7" t="s">
        <v>43</v>
      </c>
      <c r="B86" s="7" t="s">
        <v>92</v>
      </c>
      <c r="C86" s="35" t="s">
        <v>45</v>
      </c>
      <c r="D86" s="8" t="s">
        <v>19</v>
      </c>
      <c r="E86" s="18" t="s">
        <v>19</v>
      </c>
      <c r="F86" s="18" t="s">
        <v>19</v>
      </c>
      <c r="G86" s="8" t="s">
        <v>19</v>
      </c>
      <c r="H86" s="13">
        <f>H87</f>
        <v>6179.0230000000001</v>
      </c>
      <c r="I86" s="42">
        <f t="shared" ref="I86:J86" si="35">I87</f>
        <v>7864.57</v>
      </c>
      <c r="J86" s="42">
        <f t="shared" si="35"/>
        <v>7579.3616099999999</v>
      </c>
      <c r="K86" s="2"/>
      <c r="L86" s="3"/>
      <c r="M86" s="3"/>
      <c r="N86" s="3"/>
      <c r="O86" s="3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</row>
    <row r="87" spans="1:36" s="36" customFormat="1" ht="33.75" customHeight="1" x14ac:dyDescent="0.3">
      <c r="A87" s="7"/>
      <c r="B87" s="7"/>
      <c r="C87" s="35" t="s">
        <v>33</v>
      </c>
      <c r="D87" s="8" t="s">
        <v>19</v>
      </c>
      <c r="E87" s="18" t="s">
        <v>19</v>
      </c>
      <c r="F87" s="18" t="s">
        <v>19</v>
      </c>
      <c r="G87" s="8" t="s">
        <v>19</v>
      </c>
      <c r="H87" s="13">
        <f>H88+H89</f>
        <v>6179.0230000000001</v>
      </c>
      <c r="I87" s="42">
        <f t="shared" ref="I87:J87" si="36">I88+I89</f>
        <v>7864.57</v>
      </c>
      <c r="J87" s="42">
        <f t="shared" si="36"/>
        <v>7579.3616099999999</v>
      </c>
      <c r="K87" s="2"/>
      <c r="L87" s="3"/>
      <c r="M87" s="3"/>
      <c r="N87" s="3"/>
      <c r="O87" s="3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</row>
    <row r="88" spans="1:36" s="36" customFormat="1" ht="75" x14ac:dyDescent="0.3">
      <c r="A88" s="7"/>
      <c r="B88" s="7"/>
      <c r="C88" s="17" t="s">
        <v>34</v>
      </c>
      <c r="D88" s="8">
        <v>803</v>
      </c>
      <c r="E88" s="18" t="s">
        <v>23</v>
      </c>
      <c r="F88" s="18" t="s">
        <v>88</v>
      </c>
      <c r="G88" s="18" t="s">
        <v>47</v>
      </c>
      <c r="H88" s="13">
        <v>4389.0230000000001</v>
      </c>
      <c r="I88" s="42">
        <v>4534.7690000000002</v>
      </c>
      <c r="J88" s="42">
        <v>4375.3012799999997</v>
      </c>
      <c r="K88" s="2"/>
      <c r="L88" s="3"/>
      <c r="M88" s="3"/>
      <c r="N88" s="3"/>
      <c r="O88" s="3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</row>
    <row r="89" spans="1:36" s="36" customFormat="1" ht="37.5" x14ac:dyDescent="0.3">
      <c r="A89" s="7"/>
      <c r="B89" s="7"/>
      <c r="C89" s="54" t="s">
        <v>89</v>
      </c>
      <c r="D89" s="8">
        <v>806</v>
      </c>
      <c r="E89" s="18" t="s">
        <v>23</v>
      </c>
      <c r="F89" s="18" t="s">
        <v>88</v>
      </c>
      <c r="G89" s="18" t="s">
        <v>47</v>
      </c>
      <c r="H89" s="13">
        <v>1790</v>
      </c>
      <c r="I89" s="42">
        <v>3329.8009999999999</v>
      </c>
      <c r="J89" s="42">
        <v>3204.0603300000002</v>
      </c>
      <c r="K89" s="2"/>
      <c r="L89" s="3"/>
      <c r="M89" s="3"/>
      <c r="N89" s="3"/>
      <c r="O89" s="3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</row>
    <row r="90" spans="1:36" s="36" customFormat="1" ht="49.5" customHeight="1" x14ac:dyDescent="0.3">
      <c r="A90" s="7" t="s">
        <v>48</v>
      </c>
      <c r="B90" s="7" t="s">
        <v>93</v>
      </c>
      <c r="C90" s="35" t="s">
        <v>45</v>
      </c>
      <c r="D90" s="18" t="s">
        <v>19</v>
      </c>
      <c r="E90" s="18" t="s">
        <v>19</v>
      </c>
      <c r="F90" s="18" t="s">
        <v>19</v>
      </c>
      <c r="G90" s="8" t="s">
        <v>19</v>
      </c>
      <c r="H90" s="13">
        <f>H92</f>
        <v>210</v>
      </c>
      <c r="I90" s="42">
        <f t="shared" ref="I90:J90" si="37">I92</f>
        <v>210</v>
      </c>
      <c r="J90" s="42">
        <f t="shared" si="37"/>
        <v>210</v>
      </c>
      <c r="K90" s="2"/>
      <c r="L90" s="3"/>
      <c r="M90" s="3"/>
      <c r="N90" s="3"/>
      <c r="O90" s="3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</row>
    <row r="91" spans="1:36" s="36" customFormat="1" ht="49.5" customHeight="1" x14ac:dyDescent="0.3">
      <c r="A91" s="7"/>
      <c r="B91" s="7"/>
      <c r="C91" s="35" t="s">
        <v>33</v>
      </c>
      <c r="D91" s="18" t="s">
        <v>19</v>
      </c>
      <c r="E91" s="18" t="s">
        <v>19</v>
      </c>
      <c r="F91" s="18" t="s">
        <v>19</v>
      </c>
      <c r="G91" s="8" t="s">
        <v>19</v>
      </c>
      <c r="H91" s="13">
        <f>H92</f>
        <v>210</v>
      </c>
      <c r="I91" s="42">
        <f t="shared" ref="I91:J91" si="38">I92</f>
        <v>210</v>
      </c>
      <c r="J91" s="42">
        <f t="shared" si="38"/>
        <v>210</v>
      </c>
      <c r="K91" s="2"/>
      <c r="L91" s="3"/>
      <c r="M91" s="3"/>
      <c r="N91" s="3"/>
      <c r="O91" s="3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</row>
    <row r="92" spans="1:36" s="36" customFormat="1" ht="75" x14ac:dyDescent="0.3">
      <c r="A92" s="7"/>
      <c r="B92" s="7"/>
      <c r="C92" s="35" t="s">
        <v>34</v>
      </c>
      <c r="D92" s="18" t="s">
        <v>59</v>
      </c>
      <c r="E92" s="18" t="s">
        <v>23</v>
      </c>
      <c r="F92" s="18" t="s">
        <v>88</v>
      </c>
      <c r="G92" s="18" t="s">
        <v>51</v>
      </c>
      <c r="H92" s="13">
        <v>210</v>
      </c>
      <c r="I92" s="42">
        <v>210</v>
      </c>
      <c r="J92" s="42">
        <v>210</v>
      </c>
      <c r="K92" s="2"/>
      <c r="L92" s="3"/>
      <c r="M92" s="3"/>
      <c r="N92" s="3"/>
      <c r="O92" s="3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</row>
    <row r="93" spans="1:36" s="36" customFormat="1" x14ac:dyDescent="0.3">
      <c r="A93" s="12" t="s">
        <v>94</v>
      </c>
      <c r="B93" s="12" t="s">
        <v>68</v>
      </c>
      <c r="C93" s="35" t="s">
        <v>45</v>
      </c>
      <c r="D93" s="18" t="s">
        <v>19</v>
      </c>
      <c r="E93" s="18" t="s">
        <v>19</v>
      </c>
      <c r="F93" s="18" t="s">
        <v>19</v>
      </c>
      <c r="G93" s="18" t="s">
        <v>19</v>
      </c>
      <c r="H93" s="13">
        <f>H94</f>
        <v>21361.837</v>
      </c>
      <c r="I93" s="42">
        <f t="shared" ref="I93:J93" si="39">I94</f>
        <v>21361.837</v>
      </c>
      <c r="J93" s="42">
        <f t="shared" si="39"/>
        <v>21237.804940000002</v>
      </c>
      <c r="K93" s="2"/>
      <c r="L93" s="3"/>
      <c r="M93" s="3"/>
      <c r="N93" s="3"/>
      <c r="O93" s="3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</row>
    <row r="94" spans="1:36" s="36" customFormat="1" x14ac:dyDescent="0.3">
      <c r="A94" s="15"/>
      <c r="B94" s="15"/>
      <c r="C94" s="35" t="s">
        <v>33</v>
      </c>
      <c r="D94" s="18" t="s">
        <v>19</v>
      </c>
      <c r="E94" s="18" t="s">
        <v>19</v>
      </c>
      <c r="F94" s="18" t="s">
        <v>19</v>
      </c>
      <c r="G94" s="18" t="s">
        <v>19</v>
      </c>
      <c r="H94" s="13">
        <f>H96</f>
        <v>21361.837</v>
      </c>
      <c r="I94" s="42">
        <f t="shared" ref="I94:J94" si="40">I96</f>
        <v>21361.837</v>
      </c>
      <c r="J94" s="42">
        <f t="shared" si="40"/>
        <v>21237.804940000002</v>
      </c>
      <c r="K94" s="2"/>
      <c r="L94" s="3"/>
      <c r="M94" s="3"/>
      <c r="N94" s="3"/>
      <c r="O94" s="3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</row>
    <row r="95" spans="1:36" s="36" customFormat="1" x14ac:dyDescent="0.3">
      <c r="A95" s="15"/>
      <c r="B95" s="15"/>
      <c r="C95" s="35" t="s">
        <v>21</v>
      </c>
      <c r="D95" s="18" t="s">
        <v>19</v>
      </c>
      <c r="E95" s="18" t="s">
        <v>19</v>
      </c>
      <c r="F95" s="18" t="s">
        <v>19</v>
      </c>
      <c r="G95" s="18" t="s">
        <v>19</v>
      </c>
      <c r="H95" s="13">
        <v>20934.599999999999</v>
      </c>
      <c r="I95" s="42">
        <v>20934.599999999999</v>
      </c>
      <c r="J95" s="42">
        <v>20813.048589999999</v>
      </c>
      <c r="K95" s="2"/>
      <c r="L95" s="3"/>
      <c r="M95" s="3"/>
      <c r="N95" s="3"/>
      <c r="O95" s="3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</row>
    <row r="96" spans="1:36" s="36" customFormat="1" ht="75" x14ac:dyDescent="0.3">
      <c r="A96" s="29"/>
      <c r="B96" s="29"/>
      <c r="C96" s="35" t="s">
        <v>34</v>
      </c>
      <c r="D96" s="18" t="s">
        <v>59</v>
      </c>
      <c r="E96" s="18" t="s">
        <v>23</v>
      </c>
      <c r="F96" s="18" t="s">
        <v>88</v>
      </c>
      <c r="G96" s="18" t="s">
        <v>95</v>
      </c>
      <c r="H96" s="13">
        <v>21361.837</v>
      </c>
      <c r="I96" s="42">
        <v>21361.837</v>
      </c>
      <c r="J96" s="42">
        <v>21237.804940000002</v>
      </c>
      <c r="K96" s="2"/>
      <c r="L96" s="3"/>
      <c r="M96" s="3"/>
      <c r="N96" s="3"/>
      <c r="O96" s="3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</row>
    <row r="97" spans="1:36" s="50" customFormat="1" ht="27" customHeight="1" x14ac:dyDescent="0.3">
      <c r="A97" s="7" t="s">
        <v>96</v>
      </c>
      <c r="B97" s="7" t="s">
        <v>71</v>
      </c>
      <c r="C97" s="8" t="s">
        <v>45</v>
      </c>
      <c r="D97" s="18" t="s">
        <v>19</v>
      </c>
      <c r="E97" s="18" t="s">
        <v>19</v>
      </c>
      <c r="F97" s="18" t="s">
        <v>19</v>
      </c>
      <c r="G97" s="8" t="s">
        <v>19</v>
      </c>
      <c r="H97" s="13">
        <f>H98</f>
        <v>217533.24199999997</v>
      </c>
      <c r="I97" s="42">
        <f t="shared" ref="I97:J97" si="41">I98</f>
        <v>222741.88</v>
      </c>
      <c r="J97" s="42">
        <f t="shared" si="41"/>
        <v>207174.86601</v>
      </c>
      <c r="K97" s="2"/>
      <c r="L97" s="3"/>
      <c r="M97" s="3"/>
      <c r="N97" s="3"/>
      <c r="O97" s="3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</row>
    <row r="98" spans="1:36" s="50" customFormat="1" ht="27" customHeight="1" x14ac:dyDescent="0.3">
      <c r="A98" s="7"/>
      <c r="B98" s="7"/>
      <c r="C98" s="8" t="s">
        <v>33</v>
      </c>
      <c r="D98" s="18" t="s">
        <v>19</v>
      </c>
      <c r="E98" s="18" t="s">
        <v>19</v>
      </c>
      <c r="F98" s="18" t="s">
        <v>19</v>
      </c>
      <c r="G98" s="8" t="s">
        <v>19</v>
      </c>
      <c r="H98" s="13">
        <f>H100</f>
        <v>217533.24199999997</v>
      </c>
      <c r="I98" s="42">
        <f t="shared" ref="I98:J98" si="42">I100</f>
        <v>222741.88</v>
      </c>
      <c r="J98" s="42">
        <f t="shared" si="42"/>
        <v>207174.86601</v>
      </c>
      <c r="K98" s="2"/>
      <c r="L98" s="3"/>
      <c r="M98" s="3"/>
      <c r="N98" s="3"/>
      <c r="O98" s="3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</row>
    <row r="99" spans="1:36" s="50" customFormat="1" ht="27" customHeight="1" x14ac:dyDescent="0.3">
      <c r="A99" s="7"/>
      <c r="B99" s="7"/>
      <c r="C99" s="8" t="s">
        <v>21</v>
      </c>
      <c r="D99" s="18" t="s">
        <v>19</v>
      </c>
      <c r="E99" s="18" t="s">
        <v>19</v>
      </c>
      <c r="F99" s="18" t="s">
        <v>19</v>
      </c>
      <c r="G99" s="8" t="s">
        <v>19</v>
      </c>
      <c r="H99" s="13">
        <v>111668.40000000001</v>
      </c>
      <c r="I99" s="13">
        <v>111668.40000000001</v>
      </c>
      <c r="J99" s="13">
        <f>91999.6187+13723.4795</f>
        <v>105723.09820000001</v>
      </c>
      <c r="K99" s="2"/>
      <c r="L99" s="3"/>
      <c r="M99" s="3"/>
      <c r="N99" s="3"/>
      <c r="O99" s="3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</row>
    <row r="100" spans="1:36" s="50" customFormat="1" ht="75" x14ac:dyDescent="0.3">
      <c r="A100" s="7"/>
      <c r="B100" s="7"/>
      <c r="C100" s="8" t="s">
        <v>34</v>
      </c>
      <c r="D100" s="18" t="s">
        <v>59</v>
      </c>
      <c r="E100" s="18" t="s">
        <v>23</v>
      </c>
      <c r="F100" s="18" t="s">
        <v>88</v>
      </c>
      <c r="G100" s="18" t="s">
        <v>97</v>
      </c>
      <c r="H100" s="13">
        <v>217533.24199999997</v>
      </c>
      <c r="I100" s="42">
        <v>222741.88</v>
      </c>
      <c r="J100" s="42">
        <v>207174.86601</v>
      </c>
      <c r="K100" s="2"/>
      <c r="L100" s="3"/>
      <c r="M100" s="3"/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</row>
    <row r="101" spans="1:36" s="50" customFormat="1" ht="30.75" hidden="1" customHeight="1" x14ac:dyDescent="0.3">
      <c r="A101" s="7"/>
      <c r="B101" s="7"/>
      <c r="C101" s="55" t="s">
        <v>98</v>
      </c>
      <c r="D101" s="8">
        <v>803</v>
      </c>
      <c r="E101" s="18" t="s">
        <v>99</v>
      </c>
      <c r="F101" s="18" t="s">
        <v>100</v>
      </c>
      <c r="G101" s="8">
        <v>500</v>
      </c>
      <c r="H101" s="56">
        <v>12434.592000000001</v>
      </c>
      <c r="I101" s="42">
        <v>0</v>
      </c>
      <c r="J101" s="42">
        <v>0</v>
      </c>
      <c r="K101" s="2"/>
      <c r="L101" s="3"/>
      <c r="M101" s="3"/>
      <c r="N101" s="3"/>
      <c r="O101" s="3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</row>
    <row r="102" spans="1:36" s="50" customFormat="1" ht="42" hidden="1" customHeight="1" x14ac:dyDescent="0.3">
      <c r="A102" s="7"/>
      <c r="B102" s="7"/>
      <c r="C102" s="55"/>
      <c r="D102" s="8">
        <v>803</v>
      </c>
      <c r="E102" s="18" t="s">
        <v>99</v>
      </c>
      <c r="F102" s="18" t="s">
        <v>101</v>
      </c>
      <c r="G102" s="8">
        <v>500</v>
      </c>
      <c r="H102" s="56">
        <v>0</v>
      </c>
      <c r="I102" s="42">
        <v>12434.592000000001</v>
      </c>
      <c r="J102" s="42">
        <v>12434.592000000001</v>
      </c>
      <c r="K102" s="2"/>
      <c r="L102" s="3"/>
      <c r="M102" s="3"/>
      <c r="N102" s="3"/>
      <c r="O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</row>
    <row r="103" spans="1:36" s="50" customFormat="1" ht="39.75" customHeight="1" x14ac:dyDescent="0.3">
      <c r="A103" s="55" t="s">
        <v>102</v>
      </c>
      <c r="B103" s="55" t="s">
        <v>103</v>
      </c>
      <c r="C103" s="17" t="s">
        <v>45</v>
      </c>
      <c r="D103" s="8" t="s">
        <v>19</v>
      </c>
      <c r="E103" s="18" t="s">
        <v>19</v>
      </c>
      <c r="F103" s="18" t="s">
        <v>19</v>
      </c>
      <c r="G103" s="8" t="s">
        <v>19</v>
      </c>
      <c r="H103" s="13">
        <f>H105</f>
        <v>14065.699000000001</v>
      </c>
      <c r="I103" s="42">
        <f>I104</f>
        <v>14065.699000000001</v>
      </c>
      <c r="J103" s="42">
        <f>J104</f>
        <v>12061.611000000001</v>
      </c>
      <c r="K103" s="2"/>
      <c r="L103" s="3"/>
      <c r="M103" s="3"/>
      <c r="N103" s="3"/>
      <c r="O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</row>
    <row r="104" spans="1:36" s="50" customFormat="1" ht="39.75" customHeight="1" x14ac:dyDescent="0.3">
      <c r="A104" s="55"/>
      <c r="B104" s="55"/>
      <c r="C104" s="17" t="s">
        <v>33</v>
      </c>
      <c r="D104" s="8" t="s">
        <v>19</v>
      </c>
      <c r="E104" s="18" t="s">
        <v>19</v>
      </c>
      <c r="F104" s="18" t="s">
        <v>19</v>
      </c>
      <c r="G104" s="8" t="s">
        <v>19</v>
      </c>
      <c r="H104" s="13">
        <f>H105</f>
        <v>14065.699000000001</v>
      </c>
      <c r="I104" s="42">
        <f>I105</f>
        <v>14065.699000000001</v>
      </c>
      <c r="J104" s="42">
        <f>J105</f>
        <v>12061.611000000001</v>
      </c>
      <c r="K104" s="2"/>
      <c r="L104" s="3"/>
      <c r="M104" s="3"/>
      <c r="N104" s="3"/>
      <c r="O104" s="3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</row>
    <row r="105" spans="1:36" s="50" customFormat="1" ht="75" x14ac:dyDescent="0.3">
      <c r="A105" s="55"/>
      <c r="B105" s="55"/>
      <c r="C105" s="57" t="s">
        <v>34</v>
      </c>
      <c r="D105" s="18" t="s">
        <v>59</v>
      </c>
      <c r="E105" s="18" t="s">
        <v>23</v>
      </c>
      <c r="F105" s="18" t="s">
        <v>88</v>
      </c>
      <c r="G105" s="18" t="s">
        <v>104</v>
      </c>
      <c r="H105" s="13">
        <v>14065.699000000001</v>
      </c>
      <c r="I105" s="42">
        <v>14065.699000000001</v>
      </c>
      <c r="J105" s="42">
        <v>12061.611000000001</v>
      </c>
      <c r="K105" s="2"/>
      <c r="L105" s="3"/>
      <c r="M105" s="3"/>
      <c r="N105" s="3"/>
      <c r="O105" s="3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</row>
    <row r="106" spans="1:36" s="50" customFormat="1" ht="33.75" customHeight="1" x14ac:dyDescent="0.3">
      <c r="A106" s="7" t="s">
        <v>105</v>
      </c>
      <c r="B106" s="7" t="s">
        <v>106</v>
      </c>
      <c r="C106" s="57" t="s">
        <v>45</v>
      </c>
      <c r="D106" s="8" t="s">
        <v>19</v>
      </c>
      <c r="E106" s="8" t="s">
        <v>19</v>
      </c>
      <c r="F106" s="18" t="s">
        <v>19</v>
      </c>
      <c r="G106" s="8" t="s">
        <v>19</v>
      </c>
      <c r="H106" s="13">
        <f>SUM(H109:H115)</f>
        <v>1797322.6639999999</v>
      </c>
      <c r="I106" s="42">
        <f>SUM(I109:I115)</f>
        <v>2399057.3359999997</v>
      </c>
      <c r="J106" s="42">
        <f>SUM(J109:J115)</f>
        <v>2384191.5270700008</v>
      </c>
      <c r="K106" s="2">
        <v>1797322.6639999999</v>
      </c>
      <c r="L106" s="3">
        <v>2399057.3360000001</v>
      </c>
      <c r="M106" s="3">
        <v>2384191.5270700003</v>
      </c>
      <c r="N106" s="3"/>
      <c r="O106" s="3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</row>
    <row r="107" spans="1:36" s="50" customFormat="1" ht="33.75" customHeight="1" x14ac:dyDescent="0.3">
      <c r="A107" s="7"/>
      <c r="B107" s="7"/>
      <c r="C107" s="17" t="s">
        <v>33</v>
      </c>
      <c r="D107" s="8" t="s">
        <v>19</v>
      </c>
      <c r="E107" s="8" t="s">
        <v>19</v>
      </c>
      <c r="F107" s="18" t="s">
        <v>19</v>
      </c>
      <c r="G107" s="8" t="s">
        <v>19</v>
      </c>
      <c r="H107" s="13">
        <f>H106</f>
        <v>1797322.6639999999</v>
      </c>
      <c r="I107" s="42">
        <f t="shared" ref="I107:J107" si="43">I106</f>
        <v>2399057.3359999997</v>
      </c>
      <c r="J107" s="42">
        <f t="shared" si="43"/>
        <v>2384191.5270700008</v>
      </c>
      <c r="K107" s="2"/>
      <c r="L107" s="3"/>
      <c r="M107" s="3"/>
      <c r="N107" s="3"/>
      <c r="O107" s="3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</row>
    <row r="108" spans="1:36" s="50" customFormat="1" ht="33.75" customHeight="1" x14ac:dyDescent="0.3">
      <c r="A108" s="7"/>
      <c r="B108" s="7"/>
      <c r="C108" s="57" t="s">
        <v>21</v>
      </c>
      <c r="D108" s="8" t="s">
        <v>19</v>
      </c>
      <c r="E108" s="8" t="s">
        <v>19</v>
      </c>
      <c r="F108" s="18" t="s">
        <v>19</v>
      </c>
      <c r="G108" s="8" t="s">
        <v>19</v>
      </c>
      <c r="H108" s="13">
        <f>H127+H166+H180+H185+H173</f>
        <v>23872.423999999999</v>
      </c>
      <c r="I108" s="42">
        <f>I127+I166+I180+I185+I173</f>
        <v>48558.324000000001</v>
      </c>
      <c r="J108" s="42">
        <f>J127+J166+J180+J185+J173</f>
        <v>40697.080809999999</v>
      </c>
      <c r="K108" s="2">
        <v>23872.423999999999</v>
      </c>
      <c r="L108" s="3">
        <v>48558.324000000001</v>
      </c>
      <c r="M108" s="3"/>
      <c r="N108" s="3"/>
      <c r="O108" s="3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</row>
    <row r="109" spans="1:36" s="50" customFormat="1" ht="33.75" customHeight="1" x14ac:dyDescent="0.3">
      <c r="A109" s="7"/>
      <c r="B109" s="7"/>
      <c r="C109" s="57" t="s">
        <v>22</v>
      </c>
      <c r="D109" s="8">
        <v>801</v>
      </c>
      <c r="E109" s="8" t="s">
        <v>23</v>
      </c>
      <c r="F109" s="18" t="s">
        <v>107</v>
      </c>
      <c r="G109" s="8" t="s">
        <v>19</v>
      </c>
      <c r="H109" s="13">
        <f>H118+H146</f>
        <v>47444.453999999998</v>
      </c>
      <c r="I109" s="42">
        <f>I118+I146</f>
        <v>92521.907000000007</v>
      </c>
      <c r="J109" s="42">
        <f>J118+J146</f>
        <v>92266.734499999991</v>
      </c>
      <c r="K109" s="2"/>
      <c r="L109" s="3"/>
      <c r="M109" s="3"/>
      <c r="N109" s="3"/>
      <c r="O109" s="3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</row>
    <row r="110" spans="1:36" s="50" customFormat="1" ht="75" x14ac:dyDescent="0.3">
      <c r="A110" s="7"/>
      <c r="B110" s="7"/>
      <c r="C110" s="17" t="s">
        <v>34</v>
      </c>
      <c r="D110" s="8">
        <v>803</v>
      </c>
      <c r="E110" s="18" t="s">
        <v>23</v>
      </c>
      <c r="F110" s="18" t="s">
        <v>107</v>
      </c>
      <c r="G110" s="8" t="s">
        <v>19</v>
      </c>
      <c r="H110" s="13">
        <f>H121+H128+H133+H136+H140+H143+H147+H167+H170+H181+H186+H190+H174</f>
        <v>1359796.2050000001</v>
      </c>
      <c r="I110" s="42">
        <f>I121+I128+I133+I136+I140+I143+I147+I167+I170+I181+I186+I190+I174</f>
        <v>1735426.0059999996</v>
      </c>
      <c r="J110" s="42">
        <f>J121+J128+J133+J136+J140+J143+J147+J167+J170+J181+J186+J190+J174</f>
        <v>1723259.3697900001</v>
      </c>
      <c r="K110" s="2"/>
      <c r="L110" s="3">
        <v>1735426.0060000001</v>
      </c>
      <c r="M110" s="3">
        <v>1723259.3697900001</v>
      </c>
      <c r="N110" s="3"/>
      <c r="O110" s="3"/>
      <c r="P110" s="53">
        <f>H110-O110</f>
        <v>1359796.2050000001</v>
      </c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</row>
    <row r="111" spans="1:36" s="50" customFormat="1" ht="56.25" x14ac:dyDescent="0.3">
      <c r="A111" s="7"/>
      <c r="B111" s="7"/>
      <c r="C111" s="17" t="s">
        <v>108</v>
      </c>
      <c r="D111" s="8">
        <v>804</v>
      </c>
      <c r="E111" s="18" t="s">
        <v>23</v>
      </c>
      <c r="F111" s="18" t="s">
        <v>107</v>
      </c>
      <c r="G111" s="8" t="s">
        <v>19</v>
      </c>
      <c r="H111" s="13">
        <f>H122+H148+H197+H175</f>
        <v>88054.055000000008</v>
      </c>
      <c r="I111" s="42">
        <f>I122+I148+I197+I175</f>
        <v>172643.72700000001</v>
      </c>
      <c r="J111" s="42">
        <f>J122+J148+J197+J175</f>
        <v>172641.63578000001</v>
      </c>
      <c r="K111" s="2"/>
      <c r="L111" s="3">
        <v>172643.72700000001</v>
      </c>
      <c r="M111" s="3">
        <v>172641.63578000001</v>
      </c>
      <c r="N111" s="3"/>
      <c r="O111" s="3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</row>
    <row r="112" spans="1:36" s="50" customFormat="1" ht="37.5" x14ac:dyDescent="0.3">
      <c r="A112" s="7"/>
      <c r="B112" s="7"/>
      <c r="C112" s="17" t="s">
        <v>109</v>
      </c>
      <c r="D112" s="8">
        <v>806</v>
      </c>
      <c r="E112" s="18" t="s">
        <v>23</v>
      </c>
      <c r="F112" s="18" t="s">
        <v>107</v>
      </c>
      <c r="G112" s="8" t="s">
        <v>19</v>
      </c>
      <c r="H112" s="13">
        <f>H123+H129+H149+H176</f>
        <v>148550.791</v>
      </c>
      <c r="I112" s="42">
        <f>I123+I129+I149+I176</f>
        <v>187924.815</v>
      </c>
      <c r="J112" s="42">
        <f>J123+J129+J149+J176</f>
        <v>187329.73400000003</v>
      </c>
      <c r="K112" s="2"/>
      <c r="L112" s="3">
        <v>187924.815</v>
      </c>
      <c r="M112" s="3">
        <v>187329.734</v>
      </c>
      <c r="N112" s="3"/>
      <c r="O112" s="3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</row>
    <row r="113" spans="1:36" s="50" customFormat="1" ht="60" customHeight="1" x14ac:dyDescent="0.3">
      <c r="A113" s="7"/>
      <c r="B113" s="7"/>
      <c r="C113" s="17" t="s">
        <v>110</v>
      </c>
      <c r="D113" s="8">
        <v>807</v>
      </c>
      <c r="E113" s="18" t="s">
        <v>23</v>
      </c>
      <c r="F113" s="18" t="s">
        <v>107</v>
      </c>
      <c r="G113" s="8" t="s">
        <v>19</v>
      </c>
      <c r="H113" s="13">
        <f t="shared" ref="H113:J113" si="44">H130</f>
        <v>113.691</v>
      </c>
      <c r="I113" s="42">
        <f t="shared" si="44"/>
        <v>113.691</v>
      </c>
      <c r="J113" s="42">
        <f t="shared" si="44"/>
        <v>113.691</v>
      </c>
      <c r="K113" s="2"/>
      <c r="L113" s="3"/>
      <c r="M113" s="3"/>
      <c r="N113" s="3"/>
      <c r="O113" s="3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</row>
    <row r="114" spans="1:36" s="50" customFormat="1" ht="60" customHeight="1" x14ac:dyDescent="0.3">
      <c r="A114" s="7"/>
      <c r="B114" s="7"/>
      <c r="C114" s="17" t="s">
        <v>111</v>
      </c>
      <c r="D114" s="8">
        <v>808</v>
      </c>
      <c r="E114" s="18" t="s">
        <v>23</v>
      </c>
      <c r="F114" s="18" t="s">
        <v>107</v>
      </c>
      <c r="G114" s="8" t="s">
        <v>19</v>
      </c>
      <c r="H114" s="13">
        <f>H124+H137+H150+H182+H187+H191+H177</f>
        <v>152949.46799999999</v>
      </c>
      <c r="I114" s="42">
        <f>I124+I137+I150+I182+I187+I191+I177</f>
        <v>210013.19000000003</v>
      </c>
      <c r="J114" s="42">
        <f>J124+J137+J150+J182+J187+J191+J177</f>
        <v>208361.36200000002</v>
      </c>
      <c r="K114" s="2"/>
      <c r="L114" s="3">
        <v>210013.19</v>
      </c>
      <c r="M114" s="3">
        <v>208361.36199999999</v>
      </c>
      <c r="N114" s="3"/>
      <c r="O114" s="3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</row>
    <row r="115" spans="1:36" s="50" customFormat="1" ht="60" customHeight="1" x14ac:dyDescent="0.3">
      <c r="A115" s="7"/>
      <c r="B115" s="7"/>
      <c r="C115" s="17" t="s">
        <v>112</v>
      </c>
      <c r="D115" s="8">
        <v>817</v>
      </c>
      <c r="E115" s="18" t="s">
        <v>23</v>
      </c>
      <c r="F115" s="18" t="s">
        <v>107</v>
      </c>
      <c r="G115" s="8" t="s">
        <v>19</v>
      </c>
      <c r="H115" s="13">
        <f t="shared" ref="H115:J115" si="45">H151</f>
        <v>414</v>
      </c>
      <c r="I115" s="42">
        <f t="shared" si="45"/>
        <v>414</v>
      </c>
      <c r="J115" s="42">
        <f t="shared" si="45"/>
        <v>219</v>
      </c>
      <c r="K115" s="2"/>
      <c r="L115" s="3"/>
      <c r="M115" s="3"/>
      <c r="N115" s="3"/>
      <c r="O115" s="3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</row>
    <row r="116" spans="1:36" s="36" customFormat="1" ht="31.5" customHeight="1" x14ac:dyDescent="0.3">
      <c r="A116" s="7" t="s">
        <v>37</v>
      </c>
      <c r="B116" s="7" t="s">
        <v>113</v>
      </c>
      <c r="C116" s="35" t="s">
        <v>45</v>
      </c>
      <c r="D116" s="8" t="s">
        <v>19</v>
      </c>
      <c r="E116" s="8" t="s">
        <v>19</v>
      </c>
      <c r="F116" s="8" t="s">
        <v>19</v>
      </c>
      <c r="G116" s="8" t="s">
        <v>19</v>
      </c>
      <c r="H116" s="13">
        <f t="shared" ref="H116:J117" si="46">H117</f>
        <v>45421.964999999997</v>
      </c>
      <c r="I116" s="42">
        <f t="shared" si="46"/>
        <v>90703.418000000005</v>
      </c>
      <c r="J116" s="42">
        <f t="shared" si="46"/>
        <v>90490.017999999996</v>
      </c>
      <c r="K116" s="2"/>
      <c r="L116" s="3"/>
      <c r="M116" s="3"/>
      <c r="N116" s="3"/>
      <c r="O116" s="3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s="36" customFormat="1" ht="31.5" customHeight="1" x14ac:dyDescent="0.3">
      <c r="A117" s="7"/>
      <c r="B117" s="7"/>
      <c r="C117" s="35" t="s">
        <v>33</v>
      </c>
      <c r="D117" s="8" t="s">
        <v>19</v>
      </c>
      <c r="E117" s="8" t="s">
        <v>19</v>
      </c>
      <c r="F117" s="8" t="s">
        <v>19</v>
      </c>
      <c r="G117" s="8" t="s">
        <v>19</v>
      </c>
      <c r="H117" s="13">
        <f t="shared" si="46"/>
        <v>45421.964999999997</v>
      </c>
      <c r="I117" s="42">
        <f t="shared" si="46"/>
        <v>90703.418000000005</v>
      </c>
      <c r="J117" s="42">
        <f t="shared" si="46"/>
        <v>90490.017999999996</v>
      </c>
      <c r="K117" s="2"/>
      <c r="L117" s="3"/>
      <c r="M117" s="3"/>
      <c r="N117" s="3"/>
      <c r="O117" s="3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s="36" customFormat="1" ht="37.5" x14ac:dyDescent="0.3">
      <c r="A118" s="7"/>
      <c r="B118" s="7"/>
      <c r="C118" s="17" t="s">
        <v>22</v>
      </c>
      <c r="D118" s="18" t="s">
        <v>114</v>
      </c>
      <c r="E118" s="18" t="s">
        <v>23</v>
      </c>
      <c r="F118" s="18" t="s">
        <v>107</v>
      </c>
      <c r="G118" s="18" t="s">
        <v>39</v>
      </c>
      <c r="H118" s="13">
        <v>45421.964999999997</v>
      </c>
      <c r="I118" s="42">
        <v>90703.418000000005</v>
      </c>
      <c r="J118" s="42">
        <v>90490.017999999996</v>
      </c>
      <c r="K118" s="2"/>
      <c r="L118" s="3"/>
      <c r="M118" s="3"/>
      <c r="N118" s="3"/>
      <c r="O118" s="3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s="36" customFormat="1" ht="37.5" customHeight="1" x14ac:dyDescent="0.3">
      <c r="A119" s="7" t="s">
        <v>40</v>
      </c>
      <c r="B119" s="7" t="s">
        <v>115</v>
      </c>
      <c r="C119" s="17" t="s">
        <v>45</v>
      </c>
      <c r="D119" s="8" t="s">
        <v>19</v>
      </c>
      <c r="E119" s="8" t="s">
        <v>19</v>
      </c>
      <c r="F119" s="18" t="s">
        <v>19</v>
      </c>
      <c r="G119" s="8" t="s">
        <v>19</v>
      </c>
      <c r="H119" s="13">
        <f>H120</f>
        <v>1467877.625</v>
      </c>
      <c r="I119" s="42">
        <f t="shared" ref="I119:J119" si="47">I120</f>
        <v>1901530.7439999999</v>
      </c>
      <c r="J119" s="42">
        <f t="shared" si="47"/>
        <v>1900264.33299</v>
      </c>
      <c r="K119" s="2"/>
      <c r="L119" s="3"/>
      <c r="M119" s="3"/>
      <c r="N119" s="3"/>
      <c r="O119" s="3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s="36" customFormat="1" ht="37.5" customHeight="1" x14ac:dyDescent="0.3">
      <c r="A120" s="7"/>
      <c r="B120" s="7"/>
      <c r="C120" s="17" t="s">
        <v>33</v>
      </c>
      <c r="D120" s="8" t="s">
        <v>19</v>
      </c>
      <c r="E120" s="8" t="s">
        <v>19</v>
      </c>
      <c r="F120" s="18" t="s">
        <v>19</v>
      </c>
      <c r="G120" s="8" t="s">
        <v>19</v>
      </c>
      <c r="H120" s="13">
        <f>H121+H122+H123+H124</f>
        <v>1467877.625</v>
      </c>
      <c r="I120" s="42">
        <f t="shared" ref="I120:J120" si="48">I121+I122+I123+I124</f>
        <v>1901530.7439999999</v>
      </c>
      <c r="J120" s="42">
        <f t="shared" si="48"/>
        <v>1900264.33299</v>
      </c>
      <c r="K120" s="2"/>
      <c r="L120" s="3"/>
      <c r="M120" s="3"/>
      <c r="N120" s="3"/>
      <c r="O120" s="3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</row>
    <row r="121" spans="1:36" s="50" customFormat="1" ht="49.5" customHeight="1" x14ac:dyDescent="0.3">
      <c r="A121" s="7"/>
      <c r="B121" s="7"/>
      <c r="C121" s="17" t="s">
        <v>98</v>
      </c>
      <c r="D121" s="18">
        <v>803</v>
      </c>
      <c r="E121" s="18" t="s">
        <v>23</v>
      </c>
      <c r="F121" s="18" t="s">
        <v>107</v>
      </c>
      <c r="G121" s="18" t="s">
        <v>23</v>
      </c>
      <c r="H121" s="13">
        <v>1174565.611</v>
      </c>
      <c r="I121" s="42">
        <v>1527743.0789999999</v>
      </c>
      <c r="J121" s="42">
        <v>1526476.66799</v>
      </c>
      <c r="K121" s="2"/>
      <c r="L121" s="43"/>
      <c r="M121" s="3"/>
      <c r="N121" s="3"/>
      <c r="O121" s="3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</row>
    <row r="122" spans="1:36" s="50" customFormat="1" ht="56.25" x14ac:dyDescent="0.3">
      <c r="A122" s="7"/>
      <c r="B122" s="7"/>
      <c r="C122" s="17" t="s">
        <v>108</v>
      </c>
      <c r="D122" s="18">
        <v>804</v>
      </c>
      <c r="E122" s="18" t="s">
        <v>23</v>
      </c>
      <c r="F122" s="18" t="s">
        <v>107</v>
      </c>
      <c r="G122" s="18" t="s">
        <v>23</v>
      </c>
      <c r="H122" s="13">
        <v>0</v>
      </c>
      <c r="I122" s="42">
        <v>0</v>
      </c>
      <c r="J122" s="42">
        <v>0</v>
      </c>
      <c r="K122" s="2"/>
      <c r="L122" s="43"/>
      <c r="M122" s="3"/>
      <c r="N122" s="3"/>
      <c r="O122" s="3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</row>
    <row r="123" spans="1:36" s="50" customFormat="1" ht="43.5" customHeight="1" x14ac:dyDescent="0.3">
      <c r="A123" s="7"/>
      <c r="B123" s="7"/>
      <c r="C123" s="17" t="s">
        <v>26</v>
      </c>
      <c r="D123" s="18">
        <v>806</v>
      </c>
      <c r="E123" s="18" t="s">
        <v>23</v>
      </c>
      <c r="F123" s="18" t="s">
        <v>107</v>
      </c>
      <c r="G123" s="18" t="s">
        <v>23</v>
      </c>
      <c r="H123" s="13">
        <v>146865.72099999999</v>
      </c>
      <c r="I123" s="42">
        <v>177827.209</v>
      </c>
      <c r="J123" s="42">
        <v>177827.209</v>
      </c>
      <c r="K123" s="2"/>
      <c r="L123" s="3"/>
      <c r="M123" s="3"/>
      <c r="N123" s="3"/>
      <c r="O123" s="3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</row>
    <row r="124" spans="1:36" s="50" customFormat="1" ht="41.25" customHeight="1" x14ac:dyDescent="0.3">
      <c r="A124" s="7"/>
      <c r="B124" s="7"/>
      <c r="C124" s="17" t="s">
        <v>116</v>
      </c>
      <c r="D124" s="18">
        <v>808</v>
      </c>
      <c r="E124" s="18" t="s">
        <v>23</v>
      </c>
      <c r="F124" s="18" t="s">
        <v>107</v>
      </c>
      <c r="G124" s="18" t="s">
        <v>23</v>
      </c>
      <c r="H124" s="13">
        <v>146446.29300000001</v>
      </c>
      <c r="I124" s="42">
        <v>195960.45600000001</v>
      </c>
      <c r="J124" s="42">
        <v>195960.45600000001</v>
      </c>
      <c r="K124" s="2"/>
      <c r="L124" s="3"/>
      <c r="M124" s="3"/>
      <c r="N124" s="3"/>
      <c r="O124" s="3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</row>
    <row r="125" spans="1:36" s="36" customFormat="1" ht="39" customHeight="1" x14ac:dyDescent="0.3">
      <c r="A125" s="7" t="s">
        <v>43</v>
      </c>
      <c r="B125" s="7" t="s">
        <v>117</v>
      </c>
      <c r="C125" s="35" t="s">
        <v>45</v>
      </c>
      <c r="D125" s="18" t="s">
        <v>19</v>
      </c>
      <c r="E125" s="18" t="s">
        <v>19</v>
      </c>
      <c r="F125" s="18" t="s">
        <v>19</v>
      </c>
      <c r="G125" s="18" t="s">
        <v>19</v>
      </c>
      <c r="H125" s="13">
        <f>H128+H129+H130</f>
        <v>4155.9690000000001</v>
      </c>
      <c r="I125" s="42">
        <f>I128+I129+I130</f>
        <v>11847.347</v>
      </c>
      <c r="J125" s="42">
        <f>J128+J129+J130</f>
        <v>11846.616960000001</v>
      </c>
      <c r="K125" s="2"/>
      <c r="L125" s="3"/>
      <c r="M125" s="3"/>
      <c r="N125" s="3"/>
      <c r="O125" s="3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</row>
    <row r="126" spans="1:36" s="36" customFormat="1" ht="39" customHeight="1" x14ac:dyDescent="0.3">
      <c r="A126" s="7"/>
      <c r="B126" s="7"/>
      <c r="C126" s="35" t="s">
        <v>33</v>
      </c>
      <c r="D126" s="18" t="s">
        <v>19</v>
      </c>
      <c r="E126" s="18" t="s">
        <v>19</v>
      </c>
      <c r="F126" s="18" t="s">
        <v>19</v>
      </c>
      <c r="G126" s="18" t="s">
        <v>19</v>
      </c>
      <c r="H126" s="13">
        <f>H128+H129+H130</f>
        <v>4155.9690000000001</v>
      </c>
      <c r="I126" s="42">
        <f>I128+I129+I130</f>
        <v>11847.347</v>
      </c>
      <c r="J126" s="42">
        <f>J128+J129+J130</f>
        <v>11846.616960000001</v>
      </c>
      <c r="K126" s="2"/>
      <c r="L126" s="3"/>
      <c r="M126" s="3"/>
      <c r="N126" s="3"/>
      <c r="O126" s="3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</row>
    <row r="127" spans="1:36" s="36" customFormat="1" ht="39" customHeight="1" x14ac:dyDescent="0.3">
      <c r="A127" s="7"/>
      <c r="B127" s="7"/>
      <c r="C127" s="57" t="s">
        <v>21</v>
      </c>
      <c r="D127" s="18" t="s">
        <v>19</v>
      </c>
      <c r="E127" s="18" t="s">
        <v>19</v>
      </c>
      <c r="F127" s="18" t="s">
        <v>19</v>
      </c>
      <c r="G127" s="18" t="s">
        <v>19</v>
      </c>
      <c r="H127" s="13">
        <v>0</v>
      </c>
      <c r="I127" s="42">
        <v>0</v>
      </c>
      <c r="J127" s="58">
        <v>0</v>
      </c>
      <c r="K127" s="59"/>
      <c r="L127" s="3"/>
      <c r="M127" s="3"/>
      <c r="N127" s="3"/>
      <c r="O127" s="3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</row>
    <row r="128" spans="1:36" s="36" customFormat="1" ht="37.5" x14ac:dyDescent="0.3">
      <c r="A128" s="7"/>
      <c r="B128" s="7"/>
      <c r="C128" s="17" t="s">
        <v>98</v>
      </c>
      <c r="D128" s="18" t="s">
        <v>59</v>
      </c>
      <c r="E128" s="18" t="s">
        <v>23</v>
      </c>
      <c r="F128" s="18" t="s">
        <v>107</v>
      </c>
      <c r="G128" s="18" t="s">
        <v>47</v>
      </c>
      <c r="H128" s="13">
        <v>4042.2779999999998</v>
      </c>
      <c r="I128" s="42">
        <v>4668.9880000000003</v>
      </c>
      <c r="J128" s="42">
        <v>4668.2579599999999</v>
      </c>
      <c r="K128" s="2"/>
      <c r="L128" s="3"/>
      <c r="M128" s="3"/>
      <c r="N128" s="3"/>
      <c r="O128" s="3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</row>
    <row r="129" spans="1:36" s="36" customFormat="1" ht="37.5" x14ac:dyDescent="0.3">
      <c r="A129" s="7"/>
      <c r="B129" s="7"/>
      <c r="C129" s="17" t="s">
        <v>26</v>
      </c>
      <c r="D129" s="18" t="s">
        <v>118</v>
      </c>
      <c r="E129" s="18" t="s">
        <v>23</v>
      </c>
      <c r="F129" s="18" t="s">
        <v>107</v>
      </c>
      <c r="G129" s="18" t="s">
        <v>47</v>
      </c>
      <c r="H129" s="13">
        <v>0</v>
      </c>
      <c r="I129" s="42">
        <v>7064.6679999999997</v>
      </c>
      <c r="J129" s="42">
        <v>7064.6679999999997</v>
      </c>
      <c r="K129" s="2"/>
      <c r="L129" s="3"/>
      <c r="M129" s="3"/>
      <c r="N129" s="3"/>
      <c r="O129" s="3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</row>
    <row r="130" spans="1:36" s="36" customFormat="1" ht="56.25" x14ac:dyDescent="0.3">
      <c r="A130" s="7"/>
      <c r="B130" s="7"/>
      <c r="C130" s="17" t="s">
        <v>110</v>
      </c>
      <c r="D130" s="18" t="s">
        <v>119</v>
      </c>
      <c r="E130" s="18" t="s">
        <v>23</v>
      </c>
      <c r="F130" s="18" t="s">
        <v>107</v>
      </c>
      <c r="G130" s="18" t="s">
        <v>47</v>
      </c>
      <c r="H130" s="13">
        <v>113.691</v>
      </c>
      <c r="I130" s="42">
        <v>113.691</v>
      </c>
      <c r="J130" s="42">
        <v>113.691</v>
      </c>
      <c r="K130" s="2"/>
      <c r="L130" s="3"/>
      <c r="M130" s="3"/>
      <c r="N130" s="3"/>
      <c r="O130" s="3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</row>
    <row r="131" spans="1:36" s="61" customFormat="1" ht="41.25" customHeight="1" x14ac:dyDescent="0.3">
      <c r="A131" s="7" t="s">
        <v>48</v>
      </c>
      <c r="B131" s="7" t="s">
        <v>120</v>
      </c>
      <c r="C131" s="35" t="s">
        <v>45</v>
      </c>
      <c r="D131" s="8" t="s">
        <v>19</v>
      </c>
      <c r="E131" s="8" t="s">
        <v>19</v>
      </c>
      <c r="F131" s="8" t="s">
        <v>19</v>
      </c>
      <c r="G131" s="8" t="s">
        <v>19</v>
      </c>
      <c r="H131" s="13">
        <f>H132</f>
        <v>799.34</v>
      </c>
      <c r="I131" s="42">
        <f>I133</f>
        <v>418.7</v>
      </c>
      <c r="J131" s="42">
        <f>J133</f>
        <v>418.7</v>
      </c>
      <c r="K131" s="2"/>
      <c r="L131" s="3"/>
      <c r="M131" s="3"/>
      <c r="N131" s="3"/>
      <c r="O131" s="3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</row>
    <row r="132" spans="1:36" s="61" customFormat="1" ht="41.25" customHeight="1" x14ac:dyDescent="0.3">
      <c r="A132" s="7"/>
      <c r="B132" s="7"/>
      <c r="C132" s="35" t="s">
        <v>33</v>
      </c>
      <c r="D132" s="8" t="s">
        <v>19</v>
      </c>
      <c r="E132" s="8" t="s">
        <v>19</v>
      </c>
      <c r="F132" s="8" t="s">
        <v>19</v>
      </c>
      <c r="G132" s="8" t="s">
        <v>19</v>
      </c>
      <c r="H132" s="13">
        <f>H133</f>
        <v>799.34</v>
      </c>
      <c r="I132" s="42">
        <f>I133</f>
        <v>418.7</v>
      </c>
      <c r="J132" s="42">
        <f>J133</f>
        <v>418.7</v>
      </c>
      <c r="K132" s="2"/>
      <c r="L132" s="3"/>
      <c r="M132" s="3"/>
      <c r="N132" s="3"/>
      <c r="O132" s="3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</row>
    <row r="133" spans="1:36" s="61" customFormat="1" ht="41.25" customHeight="1" x14ac:dyDescent="0.3">
      <c r="A133" s="7"/>
      <c r="B133" s="7"/>
      <c r="C133" s="17" t="s">
        <v>98</v>
      </c>
      <c r="D133" s="18" t="s">
        <v>59</v>
      </c>
      <c r="E133" s="18" t="s">
        <v>23</v>
      </c>
      <c r="F133" s="18" t="s">
        <v>107</v>
      </c>
      <c r="G133" s="18" t="s">
        <v>51</v>
      </c>
      <c r="H133" s="13">
        <v>799.34</v>
      </c>
      <c r="I133" s="42">
        <v>418.7</v>
      </c>
      <c r="J133" s="42">
        <v>418.7</v>
      </c>
      <c r="K133" s="2"/>
      <c r="L133" s="3"/>
      <c r="M133" s="3"/>
      <c r="N133" s="3"/>
      <c r="O133" s="3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</row>
    <row r="134" spans="1:36" s="61" customFormat="1" ht="51" customHeight="1" x14ac:dyDescent="0.3">
      <c r="A134" s="7" t="s">
        <v>52</v>
      </c>
      <c r="B134" s="7" t="s">
        <v>121</v>
      </c>
      <c r="C134" s="35" t="s">
        <v>45</v>
      </c>
      <c r="D134" s="18" t="s">
        <v>19</v>
      </c>
      <c r="E134" s="18" t="s">
        <v>19</v>
      </c>
      <c r="F134" s="18" t="s">
        <v>19</v>
      </c>
      <c r="G134" s="18" t="s">
        <v>19</v>
      </c>
      <c r="H134" s="13">
        <f>H135</f>
        <v>484.65300000000002</v>
      </c>
      <c r="I134" s="42">
        <f t="shared" ref="I134:J135" si="49">I135</f>
        <v>300</v>
      </c>
      <c r="J134" s="42">
        <f t="shared" si="49"/>
        <v>300</v>
      </c>
      <c r="K134" s="2"/>
      <c r="L134" s="3"/>
      <c r="M134" s="3"/>
      <c r="N134" s="3"/>
      <c r="O134" s="3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</row>
    <row r="135" spans="1:36" s="61" customFormat="1" ht="51" customHeight="1" x14ac:dyDescent="0.3">
      <c r="A135" s="7"/>
      <c r="B135" s="7"/>
      <c r="C135" s="35" t="s">
        <v>33</v>
      </c>
      <c r="D135" s="18" t="s">
        <v>19</v>
      </c>
      <c r="E135" s="18" t="s">
        <v>19</v>
      </c>
      <c r="F135" s="18" t="s">
        <v>19</v>
      </c>
      <c r="G135" s="18" t="s">
        <v>19</v>
      </c>
      <c r="H135" s="13">
        <f>H136</f>
        <v>484.65300000000002</v>
      </c>
      <c r="I135" s="42">
        <f t="shared" si="49"/>
        <v>300</v>
      </c>
      <c r="J135" s="42">
        <f t="shared" si="49"/>
        <v>300</v>
      </c>
      <c r="K135" s="2"/>
      <c r="L135" s="3"/>
      <c r="M135" s="3"/>
      <c r="N135" s="3"/>
      <c r="O135" s="3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</row>
    <row r="136" spans="1:36" s="61" customFormat="1" ht="51" customHeight="1" x14ac:dyDescent="0.3">
      <c r="A136" s="7"/>
      <c r="B136" s="7"/>
      <c r="C136" s="17" t="s">
        <v>98</v>
      </c>
      <c r="D136" s="18" t="s">
        <v>59</v>
      </c>
      <c r="E136" s="18" t="s">
        <v>23</v>
      </c>
      <c r="F136" s="18" t="s">
        <v>107</v>
      </c>
      <c r="G136" s="18" t="s">
        <v>54</v>
      </c>
      <c r="H136" s="13">
        <v>484.65300000000002</v>
      </c>
      <c r="I136" s="42">
        <v>300</v>
      </c>
      <c r="J136" s="42">
        <v>300</v>
      </c>
      <c r="K136" s="2"/>
      <c r="L136" s="3"/>
      <c r="M136" s="3"/>
      <c r="N136" s="3"/>
      <c r="O136" s="3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</row>
    <row r="137" spans="1:36" s="61" customFormat="1" ht="51" customHeight="1" x14ac:dyDescent="0.3">
      <c r="A137" s="7"/>
      <c r="B137" s="7"/>
      <c r="C137" s="17" t="s">
        <v>116</v>
      </c>
      <c r="D137" s="18" t="s">
        <v>122</v>
      </c>
      <c r="E137" s="18" t="s">
        <v>23</v>
      </c>
      <c r="F137" s="18" t="s">
        <v>107</v>
      </c>
      <c r="G137" s="18" t="s">
        <v>54</v>
      </c>
      <c r="H137" s="13">
        <v>0</v>
      </c>
      <c r="I137" s="42">
        <v>0</v>
      </c>
      <c r="J137" s="42">
        <v>0</v>
      </c>
      <c r="K137" s="2"/>
      <c r="L137" s="3"/>
      <c r="M137" s="3"/>
      <c r="N137" s="3"/>
      <c r="O137" s="3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</row>
    <row r="138" spans="1:36" s="36" customFormat="1" ht="38.25" customHeight="1" x14ac:dyDescent="0.3">
      <c r="A138" s="7" t="s">
        <v>55</v>
      </c>
      <c r="B138" s="7" t="s">
        <v>123</v>
      </c>
      <c r="C138" s="35" t="s">
        <v>45</v>
      </c>
      <c r="D138" s="18" t="s">
        <v>19</v>
      </c>
      <c r="E138" s="18" t="s">
        <v>19</v>
      </c>
      <c r="F138" s="18" t="s">
        <v>19</v>
      </c>
      <c r="G138" s="18" t="s">
        <v>19</v>
      </c>
      <c r="H138" s="13">
        <f>H140</f>
        <v>0</v>
      </c>
      <c r="I138" s="42">
        <f t="shared" ref="I138:J138" si="50">I140</f>
        <v>0</v>
      </c>
      <c r="J138" s="42">
        <f t="shared" si="50"/>
        <v>0</v>
      </c>
      <c r="K138" s="2"/>
      <c r="L138" s="3"/>
      <c r="M138" s="3"/>
      <c r="N138" s="3"/>
      <c r="O138" s="3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</row>
    <row r="139" spans="1:36" s="36" customFormat="1" ht="38.25" customHeight="1" x14ac:dyDescent="0.3">
      <c r="A139" s="7"/>
      <c r="B139" s="7"/>
      <c r="C139" s="35" t="s">
        <v>33</v>
      </c>
      <c r="D139" s="18" t="s">
        <v>19</v>
      </c>
      <c r="E139" s="18" t="s">
        <v>19</v>
      </c>
      <c r="F139" s="18" t="s">
        <v>19</v>
      </c>
      <c r="G139" s="18" t="s">
        <v>19</v>
      </c>
      <c r="H139" s="13">
        <f>H140</f>
        <v>0</v>
      </c>
      <c r="I139" s="42">
        <f t="shared" ref="I139:J139" si="51">I140</f>
        <v>0</v>
      </c>
      <c r="J139" s="42">
        <f t="shared" si="51"/>
        <v>0</v>
      </c>
      <c r="K139" s="2"/>
      <c r="L139" s="3"/>
      <c r="M139" s="3"/>
      <c r="N139" s="3"/>
      <c r="O139" s="3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</row>
    <row r="140" spans="1:36" s="50" customFormat="1" ht="38.25" customHeight="1" x14ac:dyDescent="0.3">
      <c r="A140" s="7"/>
      <c r="B140" s="7"/>
      <c r="C140" s="17" t="s">
        <v>98</v>
      </c>
      <c r="D140" s="8">
        <v>803</v>
      </c>
      <c r="E140" s="18" t="s">
        <v>23</v>
      </c>
      <c r="F140" s="18" t="s">
        <v>107</v>
      </c>
      <c r="G140" s="18" t="s">
        <v>60</v>
      </c>
      <c r="H140" s="13">
        <v>0</v>
      </c>
      <c r="I140" s="42">
        <v>0</v>
      </c>
      <c r="J140" s="42">
        <v>0</v>
      </c>
      <c r="K140" s="2"/>
      <c r="L140" s="3"/>
      <c r="M140" s="3"/>
      <c r="N140" s="3"/>
      <c r="O140" s="3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</row>
    <row r="141" spans="1:36" s="36" customFormat="1" ht="36" customHeight="1" x14ac:dyDescent="0.3">
      <c r="A141" s="7" t="s">
        <v>61</v>
      </c>
      <c r="B141" s="7" t="s">
        <v>124</v>
      </c>
      <c r="C141" s="35" t="s">
        <v>45</v>
      </c>
      <c r="D141" s="8" t="s">
        <v>19</v>
      </c>
      <c r="E141" s="18" t="s">
        <v>19</v>
      </c>
      <c r="F141" s="18" t="s">
        <v>19</v>
      </c>
      <c r="G141" s="8" t="s">
        <v>19</v>
      </c>
      <c r="H141" s="13">
        <f>H143</f>
        <v>11365.557000000001</v>
      </c>
      <c r="I141" s="42">
        <f t="shared" ref="I141:J141" si="52">I143</f>
        <v>11365.557000000001</v>
      </c>
      <c r="J141" s="42">
        <f t="shared" si="52"/>
        <v>10925.493899999999</v>
      </c>
      <c r="K141" s="2"/>
      <c r="L141" s="3"/>
      <c r="M141" s="3"/>
      <c r="N141" s="3"/>
      <c r="O141" s="3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</row>
    <row r="142" spans="1:36" s="36" customFormat="1" ht="47.25" customHeight="1" x14ac:dyDescent="0.3">
      <c r="A142" s="7"/>
      <c r="B142" s="7"/>
      <c r="C142" s="35" t="s">
        <v>33</v>
      </c>
      <c r="D142" s="8" t="s">
        <v>19</v>
      </c>
      <c r="E142" s="18" t="s">
        <v>19</v>
      </c>
      <c r="F142" s="18" t="s">
        <v>19</v>
      </c>
      <c r="G142" s="8" t="s">
        <v>19</v>
      </c>
      <c r="H142" s="13">
        <f>H143</f>
        <v>11365.557000000001</v>
      </c>
      <c r="I142" s="42">
        <f t="shared" ref="I142:J142" si="53">I143</f>
        <v>11365.557000000001</v>
      </c>
      <c r="J142" s="42">
        <f t="shared" si="53"/>
        <v>10925.493899999999</v>
      </c>
      <c r="K142" s="2"/>
      <c r="L142" s="3"/>
      <c r="M142" s="3"/>
      <c r="N142" s="3"/>
      <c r="O142" s="3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</row>
    <row r="143" spans="1:36" s="50" customFormat="1" ht="63" customHeight="1" x14ac:dyDescent="0.3">
      <c r="A143" s="7"/>
      <c r="B143" s="7"/>
      <c r="C143" s="35" t="s">
        <v>98</v>
      </c>
      <c r="D143" s="8">
        <v>803</v>
      </c>
      <c r="E143" s="18" t="s">
        <v>23</v>
      </c>
      <c r="F143" s="18" t="s">
        <v>107</v>
      </c>
      <c r="G143" s="18" t="s">
        <v>63</v>
      </c>
      <c r="H143" s="13">
        <v>11365.557000000001</v>
      </c>
      <c r="I143" s="42">
        <v>11365.557000000001</v>
      </c>
      <c r="J143" s="42">
        <v>10925.493899999999</v>
      </c>
      <c r="K143" s="2"/>
      <c r="L143" s="3"/>
      <c r="M143" s="3"/>
      <c r="N143" s="3"/>
      <c r="O143" s="3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</row>
    <row r="144" spans="1:36" s="36" customFormat="1" ht="39.75" customHeight="1" x14ac:dyDescent="0.3">
      <c r="A144" s="7" t="s">
        <v>64</v>
      </c>
      <c r="B144" s="55" t="s">
        <v>125</v>
      </c>
      <c r="C144" s="35" t="s">
        <v>45</v>
      </c>
      <c r="D144" s="8" t="s">
        <v>19</v>
      </c>
      <c r="E144" s="18" t="s">
        <v>19</v>
      </c>
      <c r="F144" s="18" t="s">
        <v>19</v>
      </c>
      <c r="G144" s="8" t="s">
        <v>19</v>
      </c>
      <c r="H144" s="13">
        <f>H145</f>
        <v>70394.879000000001</v>
      </c>
      <c r="I144" s="42">
        <f t="shared" ref="I144:J144" si="54">I145</f>
        <v>83890.93700000002</v>
      </c>
      <c r="J144" s="42">
        <f t="shared" si="54"/>
        <v>79558.305200000003</v>
      </c>
      <c r="K144" s="2"/>
      <c r="L144" s="3">
        <v>83890.937000000005</v>
      </c>
      <c r="M144" s="3">
        <v>79558.305200000003</v>
      </c>
      <c r="N144" s="3"/>
      <c r="O144" s="3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</row>
    <row r="145" spans="1:36" s="36" customFormat="1" ht="39.75" customHeight="1" x14ac:dyDescent="0.3">
      <c r="A145" s="7"/>
      <c r="B145" s="55"/>
      <c r="C145" s="35" t="s">
        <v>33</v>
      </c>
      <c r="D145" s="8" t="s">
        <v>19</v>
      </c>
      <c r="E145" s="18" t="s">
        <v>19</v>
      </c>
      <c r="F145" s="18" t="s">
        <v>19</v>
      </c>
      <c r="G145" s="8" t="s">
        <v>19</v>
      </c>
      <c r="H145" s="13">
        <f>H146+H147+H148+H149+H150+H151</f>
        <v>70394.879000000001</v>
      </c>
      <c r="I145" s="42">
        <f t="shared" ref="I145:J145" si="55">I146+I147+I148+I149+I150+I151</f>
        <v>83890.93700000002</v>
      </c>
      <c r="J145" s="42">
        <f t="shared" si="55"/>
        <v>79558.305200000003</v>
      </c>
      <c r="K145" s="2"/>
      <c r="L145" s="3"/>
      <c r="M145" s="3"/>
      <c r="N145" s="3"/>
      <c r="O145" s="3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</row>
    <row r="146" spans="1:36" s="36" customFormat="1" ht="39.75" customHeight="1" x14ac:dyDescent="0.3">
      <c r="A146" s="7"/>
      <c r="B146" s="55"/>
      <c r="C146" s="35" t="s">
        <v>22</v>
      </c>
      <c r="D146" s="8">
        <v>801</v>
      </c>
      <c r="E146" s="18" t="s">
        <v>23</v>
      </c>
      <c r="F146" s="18" t="s">
        <v>107</v>
      </c>
      <c r="G146" s="8" t="s">
        <v>66</v>
      </c>
      <c r="H146" s="13">
        <v>2022.489</v>
      </c>
      <c r="I146" s="42">
        <v>1818.489</v>
      </c>
      <c r="J146" s="42">
        <v>1776.7165</v>
      </c>
      <c r="K146" s="2"/>
      <c r="L146" s="3"/>
      <c r="M146" s="3"/>
      <c r="N146" s="3"/>
      <c r="O146" s="3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</row>
    <row r="147" spans="1:36" s="50" customFormat="1" ht="39.75" customHeight="1" x14ac:dyDescent="0.3">
      <c r="A147" s="7"/>
      <c r="B147" s="55"/>
      <c r="C147" s="17" t="s">
        <v>98</v>
      </c>
      <c r="D147" s="8">
        <v>803</v>
      </c>
      <c r="E147" s="18" t="s">
        <v>23</v>
      </c>
      <c r="F147" s="18" t="s">
        <v>107</v>
      </c>
      <c r="G147" s="18" t="s">
        <v>66</v>
      </c>
      <c r="H147" s="13">
        <v>56526.326000000001</v>
      </c>
      <c r="I147" s="42">
        <v>66717.623000000007</v>
      </c>
      <c r="J147" s="42">
        <v>64870.763920000005</v>
      </c>
      <c r="K147" s="2"/>
      <c r="L147" s="3"/>
      <c r="M147" s="3"/>
      <c r="N147" s="3"/>
      <c r="O147" s="3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</row>
    <row r="148" spans="1:36" s="50" customFormat="1" ht="39.75" customHeight="1" x14ac:dyDescent="0.3">
      <c r="A148" s="7"/>
      <c r="B148" s="55"/>
      <c r="C148" s="17" t="s">
        <v>126</v>
      </c>
      <c r="D148" s="8">
        <v>804</v>
      </c>
      <c r="E148" s="18" t="s">
        <v>23</v>
      </c>
      <c r="F148" s="18" t="s">
        <v>107</v>
      </c>
      <c r="G148" s="18" t="s">
        <v>66</v>
      </c>
      <c r="H148" s="13">
        <v>3243.819</v>
      </c>
      <c r="I148" s="42">
        <v>2850.7629999999999</v>
      </c>
      <c r="J148" s="42">
        <v>2848.6717800000001</v>
      </c>
      <c r="K148" s="2"/>
      <c r="L148" s="3"/>
      <c r="M148" s="3"/>
      <c r="N148" s="3"/>
      <c r="O148" s="3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</row>
    <row r="149" spans="1:36" s="50" customFormat="1" ht="39.75" customHeight="1" x14ac:dyDescent="0.3">
      <c r="A149" s="7"/>
      <c r="B149" s="55"/>
      <c r="C149" s="17" t="s">
        <v>26</v>
      </c>
      <c r="D149" s="8">
        <v>806</v>
      </c>
      <c r="E149" s="18" t="s">
        <v>23</v>
      </c>
      <c r="F149" s="18" t="s">
        <v>107</v>
      </c>
      <c r="G149" s="18" t="s">
        <v>66</v>
      </c>
      <c r="H149" s="13">
        <v>1685.07</v>
      </c>
      <c r="I149" s="42">
        <v>1809.058</v>
      </c>
      <c r="J149" s="42">
        <v>1213.9770000000001</v>
      </c>
      <c r="K149" s="2"/>
      <c r="L149" s="3"/>
      <c r="M149" s="3"/>
      <c r="N149" s="3"/>
      <c r="O149" s="3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</row>
    <row r="150" spans="1:36" s="50" customFormat="1" ht="39.75" customHeight="1" x14ac:dyDescent="0.3">
      <c r="A150" s="7"/>
      <c r="B150" s="55"/>
      <c r="C150" s="17" t="s">
        <v>116</v>
      </c>
      <c r="D150" s="8">
        <v>808</v>
      </c>
      <c r="E150" s="18" t="s">
        <v>23</v>
      </c>
      <c r="F150" s="18" t="s">
        <v>107</v>
      </c>
      <c r="G150" s="18" t="s">
        <v>66</v>
      </c>
      <c r="H150" s="13">
        <v>6503.1750000000002</v>
      </c>
      <c r="I150" s="42">
        <v>10281.004000000001</v>
      </c>
      <c r="J150" s="42">
        <v>8629.1759999999995</v>
      </c>
      <c r="K150" s="2"/>
      <c r="L150" s="3"/>
      <c r="M150" s="3"/>
      <c r="N150" s="3"/>
      <c r="O150" s="3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</row>
    <row r="151" spans="1:36" s="50" customFormat="1" ht="39.75" customHeight="1" x14ac:dyDescent="0.3">
      <c r="A151" s="7"/>
      <c r="B151" s="55"/>
      <c r="C151" s="17" t="s">
        <v>29</v>
      </c>
      <c r="D151" s="8">
        <v>817</v>
      </c>
      <c r="E151" s="18" t="s">
        <v>23</v>
      </c>
      <c r="F151" s="18" t="s">
        <v>107</v>
      </c>
      <c r="G151" s="18" t="s">
        <v>66</v>
      </c>
      <c r="H151" s="13">
        <v>414</v>
      </c>
      <c r="I151" s="42">
        <v>414</v>
      </c>
      <c r="J151" s="42">
        <v>219</v>
      </c>
      <c r="K151" s="2"/>
      <c r="L151" s="3"/>
      <c r="M151" s="3"/>
      <c r="N151" s="3"/>
      <c r="O151" s="3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</row>
    <row r="152" spans="1:36" s="50" customFormat="1" ht="30" hidden="1" customHeight="1" x14ac:dyDescent="0.3">
      <c r="A152" s="7"/>
      <c r="B152" s="55"/>
      <c r="C152" s="7" t="s">
        <v>98</v>
      </c>
      <c r="D152" s="8">
        <v>803</v>
      </c>
      <c r="E152" s="18" t="s">
        <v>127</v>
      </c>
      <c r="F152" s="18" t="s">
        <v>128</v>
      </c>
      <c r="G152" s="8">
        <v>300</v>
      </c>
      <c r="H152" s="56">
        <v>85</v>
      </c>
      <c r="I152" s="42">
        <v>40</v>
      </c>
      <c r="J152" s="42">
        <v>40</v>
      </c>
      <c r="K152" s="2"/>
      <c r="L152" s="3"/>
      <c r="M152" s="3"/>
      <c r="N152" s="3"/>
      <c r="O152" s="3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</row>
    <row r="153" spans="1:36" s="50" customFormat="1" ht="23.25" hidden="1" customHeight="1" x14ac:dyDescent="0.3">
      <c r="A153" s="7"/>
      <c r="B153" s="55"/>
      <c r="C153" s="7"/>
      <c r="D153" s="8">
        <v>803</v>
      </c>
      <c r="E153" s="18" t="s">
        <v>129</v>
      </c>
      <c r="F153" s="18" t="s">
        <v>130</v>
      </c>
      <c r="G153" s="8">
        <v>300</v>
      </c>
      <c r="H153" s="56">
        <v>0</v>
      </c>
      <c r="I153" s="42">
        <v>0</v>
      </c>
      <c r="J153" s="42">
        <v>0</v>
      </c>
      <c r="K153" s="2"/>
      <c r="L153" s="3"/>
      <c r="M153" s="3"/>
      <c r="N153" s="3"/>
      <c r="O153" s="3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</row>
    <row r="154" spans="1:36" s="50" customFormat="1" ht="30" hidden="1" customHeight="1" x14ac:dyDescent="0.3">
      <c r="A154" s="7"/>
      <c r="B154" s="55"/>
      <c r="C154" s="7"/>
      <c r="D154" s="8">
        <v>803</v>
      </c>
      <c r="E154" s="18" t="s">
        <v>131</v>
      </c>
      <c r="F154" s="18" t="s">
        <v>132</v>
      </c>
      <c r="G154" s="8">
        <v>600</v>
      </c>
      <c r="H154" s="56">
        <v>54310.841999999997</v>
      </c>
      <c r="I154" s="42">
        <v>52922.563999999998</v>
      </c>
      <c r="J154" s="42">
        <v>52205.012499999997</v>
      </c>
      <c r="K154" s="2"/>
      <c r="L154" s="3"/>
      <c r="M154" s="3"/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</row>
    <row r="155" spans="1:36" s="50" customFormat="1" ht="21" hidden="1" customHeight="1" x14ac:dyDescent="0.3">
      <c r="A155" s="7"/>
      <c r="B155" s="55"/>
      <c r="C155" s="7"/>
      <c r="D155" s="8">
        <v>803</v>
      </c>
      <c r="E155" s="18" t="s">
        <v>131</v>
      </c>
      <c r="F155" s="18" t="s">
        <v>132</v>
      </c>
      <c r="G155" s="8">
        <v>300</v>
      </c>
      <c r="H155" s="56">
        <v>7015.4449999999997</v>
      </c>
      <c r="I155" s="42">
        <v>5680.2950000000001</v>
      </c>
      <c r="J155" s="42">
        <v>5558.3630499999999</v>
      </c>
      <c r="K155" s="2"/>
      <c r="L155" s="3"/>
      <c r="M155" s="3"/>
      <c r="N155" s="3"/>
      <c r="O155" s="3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</row>
    <row r="156" spans="1:36" s="50" customFormat="1" ht="28.5" hidden="1" customHeight="1" x14ac:dyDescent="0.3">
      <c r="A156" s="7"/>
      <c r="B156" s="55"/>
      <c r="C156" s="7" t="s">
        <v>126</v>
      </c>
      <c r="D156" s="8">
        <v>804</v>
      </c>
      <c r="E156" s="18" t="s">
        <v>131</v>
      </c>
      <c r="F156" s="18" t="s">
        <v>132</v>
      </c>
      <c r="G156" s="8">
        <v>300</v>
      </c>
      <c r="H156" s="56">
        <v>194.79400000000001</v>
      </c>
      <c r="I156" s="42">
        <v>194.79400000000001</v>
      </c>
      <c r="J156" s="42">
        <v>194.726</v>
      </c>
      <c r="K156" s="2"/>
      <c r="L156" s="3"/>
      <c r="M156" s="3"/>
      <c r="N156" s="3"/>
      <c r="O156" s="3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</row>
    <row r="157" spans="1:36" s="50" customFormat="1" ht="28.5" hidden="1" customHeight="1" x14ac:dyDescent="0.3">
      <c r="A157" s="7"/>
      <c r="B157" s="55"/>
      <c r="C157" s="7"/>
      <c r="D157" s="8">
        <v>804</v>
      </c>
      <c r="E157" s="18" t="s">
        <v>131</v>
      </c>
      <c r="F157" s="18" t="s">
        <v>132</v>
      </c>
      <c r="G157" s="8">
        <v>600</v>
      </c>
      <c r="H157" s="56">
        <v>2700.83</v>
      </c>
      <c r="I157" s="42">
        <v>2825.78</v>
      </c>
      <c r="J157" s="42">
        <v>2819.9169999999999</v>
      </c>
      <c r="K157" s="2"/>
      <c r="L157" s="3"/>
      <c r="M157" s="3"/>
      <c r="N157" s="3"/>
      <c r="O157" s="3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</row>
    <row r="158" spans="1:36" s="50" customFormat="1" ht="39.75" hidden="1" customHeight="1" x14ac:dyDescent="0.3">
      <c r="A158" s="7"/>
      <c r="B158" s="55"/>
      <c r="C158" s="7" t="s">
        <v>26</v>
      </c>
      <c r="D158" s="8">
        <v>803</v>
      </c>
      <c r="E158" s="18" t="s">
        <v>131</v>
      </c>
      <c r="F158" s="18" t="s">
        <v>132</v>
      </c>
      <c r="G158" s="8">
        <v>300</v>
      </c>
      <c r="H158" s="56">
        <v>163.12</v>
      </c>
      <c r="I158" s="42">
        <v>111.678</v>
      </c>
      <c r="J158" s="42">
        <v>111.678</v>
      </c>
      <c r="K158" s="2"/>
      <c r="L158" s="3"/>
      <c r="M158" s="3"/>
      <c r="N158" s="3"/>
      <c r="O158" s="3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</row>
    <row r="159" spans="1:36" s="50" customFormat="1" ht="39.75" hidden="1" customHeight="1" x14ac:dyDescent="0.3">
      <c r="A159" s="7"/>
      <c r="B159" s="55"/>
      <c r="C159" s="7"/>
      <c r="D159" s="8">
        <v>803</v>
      </c>
      <c r="E159" s="18" t="s">
        <v>131</v>
      </c>
      <c r="F159" s="18" t="s">
        <v>132</v>
      </c>
      <c r="G159" s="8">
        <v>600</v>
      </c>
      <c r="H159" s="56">
        <v>1521.95</v>
      </c>
      <c r="I159" s="42">
        <v>1282.558</v>
      </c>
      <c r="J159" s="42">
        <v>1282.558</v>
      </c>
      <c r="K159" s="2"/>
      <c r="L159" s="3"/>
      <c r="M159" s="3"/>
      <c r="N159" s="3"/>
      <c r="O159" s="3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</row>
    <row r="160" spans="1:36" s="50" customFormat="1" ht="39.75" hidden="1" customHeight="1" x14ac:dyDescent="0.3">
      <c r="A160" s="7"/>
      <c r="B160" s="55"/>
      <c r="C160" s="7" t="s">
        <v>116</v>
      </c>
      <c r="D160" s="8">
        <v>808</v>
      </c>
      <c r="E160" s="18" t="s">
        <v>131</v>
      </c>
      <c r="F160" s="18" t="s">
        <v>132</v>
      </c>
      <c r="G160" s="8">
        <v>300</v>
      </c>
      <c r="H160" s="56">
        <v>0</v>
      </c>
      <c r="I160" s="42">
        <v>845.04300000000001</v>
      </c>
      <c r="J160" s="42">
        <v>629.34799999999996</v>
      </c>
      <c r="K160" s="2"/>
      <c r="L160" s="3"/>
      <c r="M160" s="3"/>
      <c r="N160" s="3"/>
      <c r="O160" s="3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</row>
    <row r="161" spans="1:36" s="50" customFormat="1" ht="39.75" hidden="1" customHeight="1" x14ac:dyDescent="0.3">
      <c r="A161" s="7"/>
      <c r="B161" s="55"/>
      <c r="C161" s="7"/>
      <c r="D161" s="8">
        <v>808</v>
      </c>
      <c r="E161" s="18" t="s">
        <v>131</v>
      </c>
      <c r="F161" s="18" t="s">
        <v>132</v>
      </c>
      <c r="G161" s="8">
        <v>600</v>
      </c>
      <c r="H161" s="56">
        <v>0</v>
      </c>
      <c r="I161" s="42">
        <v>4914.7510000000002</v>
      </c>
      <c r="J161" s="42">
        <v>4914.7510000000002</v>
      </c>
      <c r="K161" s="2"/>
      <c r="L161" s="3"/>
      <c r="M161" s="3"/>
      <c r="N161" s="3"/>
      <c r="O161" s="3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</row>
    <row r="162" spans="1:36" s="50" customFormat="1" ht="39.75" hidden="1" customHeight="1" x14ac:dyDescent="0.3">
      <c r="A162" s="7"/>
      <c r="B162" s="55"/>
      <c r="C162" s="7" t="s">
        <v>29</v>
      </c>
      <c r="D162" s="8">
        <v>817</v>
      </c>
      <c r="E162" s="18" t="s">
        <v>129</v>
      </c>
      <c r="F162" s="18" t="s">
        <v>130</v>
      </c>
      <c r="G162" s="8">
        <v>300</v>
      </c>
      <c r="H162" s="56">
        <v>0</v>
      </c>
      <c r="I162" s="42">
        <v>55</v>
      </c>
      <c r="J162" s="42">
        <v>55</v>
      </c>
      <c r="K162" s="2"/>
      <c r="L162" s="3"/>
      <c r="M162" s="3"/>
      <c r="N162" s="3"/>
      <c r="O162" s="3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</row>
    <row r="163" spans="1:36" s="50" customFormat="1" ht="39.75" hidden="1" customHeight="1" x14ac:dyDescent="0.3">
      <c r="A163" s="7"/>
      <c r="B163" s="55"/>
      <c r="C163" s="7"/>
      <c r="D163" s="8">
        <v>817</v>
      </c>
      <c r="E163" s="18" t="s">
        <v>127</v>
      </c>
      <c r="F163" s="18" t="s">
        <v>128</v>
      </c>
      <c r="G163" s="8">
        <v>300</v>
      </c>
      <c r="H163" s="56">
        <v>202</v>
      </c>
      <c r="I163" s="42">
        <v>136</v>
      </c>
      <c r="J163" s="42">
        <v>136</v>
      </c>
      <c r="K163" s="2"/>
      <c r="L163" s="3"/>
      <c r="M163" s="3"/>
      <c r="N163" s="3"/>
      <c r="O163" s="3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</row>
    <row r="164" spans="1:36" s="50" customFormat="1" ht="58.5" customHeight="1" x14ac:dyDescent="0.3">
      <c r="A164" s="7" t="s">
        <v>133</v>
      </c>
      <c r="B164" s="55" t="s">
        <v>134</v>
      </c>
      <c r="C164" s="35" t="s">
        <v>45</v>
      </c>
      <c r="D164" s="18" t="s">
        <v>19</v>
      </c>
      <c r="E164" s="18" t="s">
        <v>19</v>
      </c>
      <c r="F164" s="18" t="s">
        <v>19</v>
      </c>
      <c r="G164" s="8" t="s">
        <v>19</v>
      </c>
      <c r="H164" s="13">
        <f>H167</f>
        <v>1105.7470000000001</v>
      </c>
      <c r="I164" s="42">
        <f t="shared" ref="I164:J164" si="56">I167</f>
        <v>1023.398</v>
      </c>
      <c r="J164" s="42">
        <f t="shared" si="56"/>
        <v>1023.398</v>
      </c>
      <c r="K164" s="2"/>
      <c r="L164" s="3"/>
      <c r="M164" s="3"/>
      <c r="N164" s="3"/>
      <c r="O164" s="3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</row>
    <row r="165" spans="1:36" s="50" customFormat="1" ht="54" customHeight="1" x14ac:dyDescent="0.3">
      <c r="A165" s="7"/>
      <c r="B165" s="55"/>
      <c r="C165" s="35" t="s">
        <v>33</v>
      </c>
      <c r="D165" s="8" t="s">
        <v>19</v>
      </c>
      <c r="E165" s="18" t="s">
        <v>19</v>
      </c>
      <c r="F165" s="18" t="s">
        <v>19</v>
      </c>
      <c r="G165" s="8" t="s">
        <v>19</v>
      </c>
      <c r="H165" s="13">
        <f>H167</f>
        <v>1105.7470000000001</v>
      </c>
      <c r="I165" s="42">
        <f t="shared" ref="I165:J165" si="57">I167</f>
        <v>1023.398</v>
      </c>
      <c r="J165" s="42">
        <f t="shared" si="57"/>
        <v>1023.398</v>
      </c>
      <c r="K165" s="2"/>
      <c r="L165" s="3"/>
      <c r="M165" s="3"/>
      <c r="N165" s="3"/>
      <c r="O165" s="3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</row>
    <row r="166" spans="1:36" s="50" customFormat="1" ht="54" customHeight="1" x14ac:dyDescent="0.3">
      <c r="A166" s="7"/>
      <c r="B166" s="55"/>
      <c r="C166" s="35" t="s">
        <v>21</v>
      </c>
      <c r="D166" s="8" t="s">
        <v>19</v>
      </c>
      <c r="E166" s="18" t="s">
        <v>19</v>
      </c>
      <c r="F166" s="18" t="s">
        <v>19</v>
      </c>
      <c r="G166" s="8" t="s">
        <v>19</v>
      </c>
      <c r="H166" s="13">
        <v>0</v>
      </c>
      <c r="I166" s="42">
        <v>0</v>
      </c>
      <c r="J166" s="42">
        <v>0</v>
      </c>
      <c r="K166" s="2"/>
      <c r="L166" s="3"/>
      <c r="M166" s="3"/>
      <c r="N166" s="3"/>
      <c r="O166" s="3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</row>
    <row r="167" spans="1:36" s="50" customFormat="1" ht="43.5" customHeight="1" x14ac:dyDescent="0.3">
      <c r="A167" s="7"/>
      <c r="B167" s="55"/>
      <c r="C167" s="35" t="s">
        <v>98</v>
      </c>
      <c r="D167" s="8">
        <v>803</v>
      </c>
      <c r="E167" s="18" t="s">
        <v>23</v>
      </c>
      <c r="F167" s="18" t="s">
        <v>107</v>
      </c>
      <c r="G167" s="18" t="s">
        <v>135</v>
      </c>
      <c r="H167" s="13">
        <v>1105.7470000000001</v>
      </c>
      <c r="I167" s="42">
        <v>1023.398</v>
      </c>
      <c r="J167" s="42">
        <v>1023.398</v>
      </c>
      <c r="K167" s="2"/>
      <c r="L167" s="3"/>
      <c r="M167" s="3"/>
      <c r="N167" s="3"/>
      <c r="O167" s="3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</row>
    <row r="168" spans="1:36" s="50" customFormat="1" ht="36.75" customHeight="1" x14ac:dyDescent="0.3">
      <c r="A168" s="7" t="s">
        <v>136</v>
      </c>
      <c r="B168" s="55" t="s">
        <v>137</v>
      </c>
      <c r="C168" s="8" t="s">
        <v>45</v>
      </c>
      <c r="D168" s="8" t="s">
        <v>19</v>
      </c>
      <c r="E168" s="18" t="s">
        <v>19</v>
      </c>
      <c r="F168" s="18" t="s">
        <v>19</v>
      </c>
      <c r="G168" s="8" t="s">
        <v>19</v>
      </c>
      <c r="H168" s="13">
        <f>H170</f>
        <v>0</v>
      </c>
      <c r="I168" s="42">
        <f t="shared" ref="I168:J168" si="58">I170</f>
        <v>0</v>
      </c>
      <c r="J168" s="42">
        <f t="shared" si="58"/>
        <v>0</v>
      </c>
      <c r="K168" s="2"/>
      <c r="L168" s="3"/>
      <c r="M168" s="3"/>
      <c r="N168" s="3"/>
      <c r="O168" s="3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</row>
    <row r="169" spans="1:36" s="50" customFormat="1" ht="36.75" customHeight="1" x14ac:dyDescent="0.3">
      <c r="A169" s="7"/>
      <c r="B169" s="55"/>
      <c r="C169" s="8" t="s">
        <v>33</v>
      </c>
      <c r="D169" s="8" t="s">
        <v>19</v>
      </c>
      <c r="E169" s="18" t="s">
        <v>19</v>
      </c>
      <c r="F169" s="18" t="s">
        <v>19</v>
      </c>
      <c r="G169" s="8" t="s">
        <v>19</v>
      </c>
      <c r="H169" s="13">
        <f>H170</f>
        <v>0</v>
      </c>
      <c r="I169" s="42">
        <f t="shared" ref="I169:J169" si="59">I170</f>
        <v>0</v>
      </c>
      <c r="J169" s="42">
        <f t="shared" si="59"/>
        <v>0</v>
      </c>
      <c r="K169" s="2"/>
      <c r="L169" s="3"/>
      <c r="M169" s="3"/>
      <c r="N169" s="3"/>
      <c r="O169" s="3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</row>
    <row r="170" spans="1:36" s="50" customFormat="1" ht="49.5" customHeight="1" x14ac:dyDescent="0.3">
      <c r="A170" s="7"/>
      <c r="B170" s="55"/>
      <c r="C170" s="8" t="s">
        <v>98</v>
      </c>
      <c r="D170" s="8">
        <v>803</v>
      </c>
      <c r="E170" s="18" t="s">
        <v>23</v>
      </c>
      <c r="F170" s="18" t="s">
        <v>107</v>
      </c>
      <c r="G170" s="18" t="s">
        <v>138</v>
      </c>
      <c r="H170" s="13">
        <v>0</v>
      </c>
      <c r="I170" s="42">
        <v>0</v>
      </c>
      <c r="J170" s="42">
        <v>0</v>
      </c>
      <c r="K170" s="2"/>
      <c r="L170" s="3"/>
      <c r="M170" s="3"/>
      <c r="N170" s="3"/>
      <c r="O170" s="3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</row>
    <row r="171" spans="1:36" s="50" customFormat="1" ht="49.5" customHeight="1" x14ac:dyDescent="0.3">
      <c r="A171" s="12" t="s">
        <v>139</v>
      </c>
      <c r="B171" s="37" t="s">
        <v>140</v>
      </c>
      <c r="C171" s="8" t="s">
        <v>141</v>
      </c>
      <c r="D171" s="8" t="s">
        <v>19</v>
      </c>
      <c r="E171" s="18" t="s">
        <v>23</v>
      </c>
      <c r="F171" s="18" t="s">
        <v>107</v>
      </c>
      <c r="G171" s="18" t="s">
        <v>142</v>
      </c>
      <c r="H171" s="42">
        <f>H172+H173</f>
        <v>0</v>
      </c>
      <c r="I171" s="42">
        <f>I172</f>
        <v>24685.9</v>
      </c>
      <c r="J171" s="42">
        <f>J172</f>
        <v>22160.04</v>
      </c>
      <c r="K171" s="2"/>
      <c r="L171" s="3"/>
      <c r="M171" s="3"/>
      <c r="N171" s="3"/>
      <c r="O171" s="3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</row>
    <row r="172" spans="1:36" s="50" customFormat="1" ht="49.5" customHeight="1" x14ac:dyDescent="0.3">
      <c r="A172" s="15"/>
      <c r="B172" s="40"/>
      <c r="C172" s="8" t="s">
        <v>143</v>
      </c>
      <c r="D172" s="8" t="s">
        <v>19</v>
      </c>
      <c r="E172" s="18" t="s">
        <v>23</v>
      </c>
      <c r="F172" s="18" t="s">
        <v>107</v>
      </c>
      <c r="G172" s="18" t="s">
        <v>142</v>
      </c>
      <c r="H172" s="42">
        <f>H173</f>
        <v>0</v>
      </c>
      <c r="I172" s="42">
        <f>I173</f>
        <v>24685.9</v>
      </c>
      <c r="J172" s="42">
        <f>J173</f>
        <v>22160.04</v>
      </c>
      <c r="K172" s="2"/>
      <c r="L172" s="3"/>
      <c r="M172" s="3"/>
      <c r="N172" s="3"/>
      <c r="O172" s="3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</row>
    <row r="173" spans="1:36" s="50" customFormat="1" ht="49.5" customHeight="1" x14ac:dyDescent="0.3">
      <c r="A173" s="15"/>
      <c r="B173" s="40"/>
      <c r="C173" s="8" t="s">
        <v>21</v>
      </c>
      <c r="D173" s="8" t="s">
        <v>19</v>
      </c>
      <c r="E173" s="18" t="s">
        <v>23</v>
      </c>
      <c r="F173" s="18" t="s">
        <v>107</v>
      </c>
      <c r="G173" s="18" t="s">
        <v>142</v>
      </c>
      <c r="H173" s="42">
        <f t="shared" ref="H173:J173" si="60">SUM(H174:H177)</f>
        <v>0</v>
      </c>
      <c r="I173" s="42">
        <f t="shared" si="60"/>
        <v>24685.9</v>
      </c>
      <c r="J173" s="42">
        <f t="shared" si="60"/>
        <v>22160.04</v>
      </c>
      <c r="K173" s="2"/>
      <c r="L173" s="3"/>
      <c r="M173" s="3"/>
      <c r="N173" s="3"/>
      <c r="O173" s="3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</row>
    <row r="174" spans="1:36" s="50" customFormat="1" ht="49.5" customHeight="1" x14ac:dyDescent="0.3">
      <c r="A174" s="15"/>
      <c r="B174" s="40"/>
      <c r="C174" s="8" t="s">
        <v>98</v>
      </c>
      <c r="D174" s="8">
        <v>803</v>
      </c>
      <c r="E174" s="18" t="s">
        <v>23</v>
      </c>
      <c r="F174" s="18" t="s">
        <v>107</v>
      </c>
      <c r="G174" s="18" t="s">
        <v>142</v>
      </c>
      <c r="H174" s="42">
        <v>0</v>
      </c>
      <c r="I174" s="42">
        <v>19790.38</v>
      </c>
      <c r="J174" s="42">
        <v>17264.52</v>
      </c>
      <c r="K174" s="2"/>
      <c r="L174" s="3"/>
      <c r="M174" s="3"/>
      <c r="N174" s="3"/>
      <c r="O174" s="3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</row>
    <row r="175" spans="1:36" s="50" customFormat="1" ht="49.5" customHeight="1" x14ac:dyDescent="0.3">
      <c r="A175" s="15"/>
      <c r="B175" s="40"/>
      <c r="C175" s="8" t="s">
        <v>25</v>
      </c>
      <c r="D175" s="8" t="s">
        <v>144</v>
      </c>
      <c r="E175" s="18" t="s">
        <v>23</v>
      </c>
      <c r="F175" s="18" t="s">
        <v>107</v>
      </c>
      <c r="G175" s="18" t="s">
        <v>142</v>
      </c>
      <c r="H175" s="42">
        <v>0</v>
      </c>
      <c r="I175" s="42">
        <v>1406.16</v>
      </c>
      <c r="J175" s="42">
        <v>1406.16</v>
      </c>
      <c r="K175" s="2"/>
      <c r="L175" s="3"/>
      <c r="M175" s="3"/>
      <c r="N175" s="3"/>
      <c r="O175" s="3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</row>
    <row r="176" spans="1:36" s="50" customFormat="1" ht="49.5" customHeight="1" x14ac:dyDescent="0.3">
      <c r="A176" s="15"/>
      <c r="B176" s="40"/>
      <c r="C176" s="8" t="s">
        <v>26</v>
      </c>
      <c r="D176" s="8" t="s">
        <v>118</v>
      </c>
      <c r="E176" s="18" t="s">
        <v>23</v>
      </c>
      <c r="F176" s="18" t="s">
        <v>107</v>
      </c>
      <c r="G176" s="18" t="s">
        <v>142</v>
      </c>
      <c r="H176" s="42">
        <v>0</v>
      </c>
      <c r="I176" s="42">
        <v>1223.8800000000001</v>
      </c>
      <c r="J176" s="42">
        <v>1223.8800000000001</v>
      </c>
      <c r="K176" s="2"/>
      <c r="L176" s="3"/>
      <c r="M176" s="3"/>
      <c r="N176" s="3"/>
      <c r="O176" s="3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</row>
    <row r="177" spans="1:36" s="50" customFormat="1" ht="49.5" customHeight="1" x14ac:dyDescent="0.3">
      <c r="A177" s="29"/>
      <c r="B177" s="41"/>
      <c r="C177" s="8" t="s">
        <v>145</v>
      </c>
      <c r="D177" s="8" t="s">
        <v>122</v>
      </c>
      <c r="E177" s="18" t="s">
        <v>23</v>
      </c>
      <c r="F177" s="18" t="s">
        <v>107</v>
      </c>
      <c r="G177" s="18" t="s">
        <v>142</v>
      </c>
      <c r="H177" s="42">
        <v>0</v>
      </c>
      <c r="I177" s="42">
        <v>2265.48</v>
      </c>
      <c r="J177" s="42">
        <v>2265.48</v>
      </c>
      <c r="K177" s="2"/>
      <c r="L177" s="3"/>
      <c r="M177" s="3"/>
      <c r="N177" s="3"/>
      <c r="O177" s="3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</row>
    <row r="178" spans="1:36" s="50" customFormat="1" ht="31.5" customHeight="1" x14ac:dyDescent="0.3">
      <c r="A178" s="12" t="s">
        <v>146</v>
      </c>
      <c r="B178" s="37" t="s">
        <v>147</v>
      </c>
      <c r="C178" s="8" t="s">
        <v>45</v>
      </c>
      <c r="D178" s="8" t="s">
        <v>19</v>
      </c>
      <c r="E178" s="18" t="s">
        <v>19</v>
      </c>
      <c r="F178" s="18" t="s">
        <v>19</v>
      </c>
      <c r="G178" s="8" t="s">
        <v>19</v>
      </c>
      <c r="H178" s="13">
        <f>H179</f>
        <v>4504.2879999999996</v>
      </c>
      <c r="I178" s="42">
        <f t="shared" ref="I178:J178" si="61">I179</f>
        <v>4504.2879999999996</v>
      </c>
      <c r="J178" s="42">
        <f t="shared" si="61"/>
        <v>3946.6902099999998</v>
      </c>
      <c r="K178" s="2"/>
      <c r="L178" s="3"/>
      <c r="M178" s="3"/>
      <c r="N178" s="3"/>
      <c r="O178" s="3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</row>
    <row r="179" spans="1:36" s="50" customFormat="1" ht="31.5" customHeight="1" x14ac:dyDescent="0.3">
      <c r="A179" s="15"/>
      <c r="B179" s="40"/>
      <c r="C179" s="8" t="s">
        <v>33</v>
      </c>
      <c r="D179" s="8" t="s">
        <v>19</v>
      </c>
      <c r="E179" s="18" t="s">
        <v>19</v>
      </c>
      <c r="F179" s="18" t="s">
        <v>19</v>
      </c>
      <c r="G179" s="8" t="s">
        <v>19</v>
      </c>
      <c r="H179" s="13">
        <f>H181+H182</f>
        <v>4504.2879999999996</v>
      </c>
      <c r="I179" s="42">
        <f t="shared" ref="I179:J179" si="62">I181+I182</f>
        <v>4504.2879999999996</v>
      </c>
      <c r="J179" s="42">
        <f t="shared" si="62"/>
        <v>3946.6902099999998</v>
      </c>
      <c r="K179" s="2"/>
      <c r="L179" s="3"/>
      <c r="M179" s="3"/>
      <c r="N179" s="3"/>
      <c r="O179" s="3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</row>
    <row r="180" spans="1:36" s="50" customFormat="1" ht="31.5" customHeight="1" x14ac:dyDescent="0.3">
      <c r="A180" s="15"/>
      <c r="B180" s="40"/>
      <c r="C180" s="8" t="s">
        <v>21</v>
      </c>
      <c r="D180" s="8" t="s">
        <v>19</v>
      </c>
      <c r="E180" s="18" t="s">
        <v>19</v>
      </c>
      <c r="F180" s="18" t="s">
        <v>19</v>
      </c>
      <c r="G180" s="8" t="s">
        <v>19</v>
      </c>
      <c r="H180" s="13">
        <v>3790.424</v>
      </c>
      <c r="I180" s="42">
        <v>3790.424</v>
      </c>
      <c r="J180" s="42">
        <v>3364.0012999999999</v>
      </c>
      <c r="K180" s="2"/>
      <c r="L180" s="3"/>
      <c r="M180" s="3"/>
      <c r="N180" s="3"/>
      <c r="O180" s="3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</row>
    <row r="181" spans="1:36" s="50" customFormat="1" ht="39" customHeight="1" x14ac:dyDescent="0.3">
      <c r="A181" s="15"/>
      <c r="B181" s="40"/>
      <c r="C181" s="8" t="s">
        <v>98</v>
      </c>
      <c r="D181" s="18" t="s">
        <v>59</v>
      </c>
      <c r="E181" s="18" t="s">
        <v>23</v>
      </c>
      <c r="F181" s="18" t="s">
        <v>107</v>
      </c>
      <c r="G181" s="18" t="s">
        <v>148</v>
      </c>
      <c r="H181" s="13">
        <v>4504.2879999999996</v>
      </c>
      <c r="I181" s="42">
        <v>4504.2879999999996</v>
      </c>
      <c r="J181" s="42">
        <v>3946.6902099999998</v>
      </c>
      <c r="K181" s="2"/>
      <c r="L181" s="3"/>
      <c r="M181" s="3"/>
      <c r="N181" s="3"/>
      <c r="O181" s="3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:36" s="50" customFormat="1" ht="39" customHeight="1" x14ac:dyDescent="0.3">
      <c r="A182" s="29"/>
      <c r="B182" s="41"/>
      <c r="C182" s="8" t="s">
        <v>116</v>
      </c>
      <c r="D182" s="18" t="s">
        <v>122</v>
      </c>
      <c r="E182" s="18" t="s">
        <v>23</v>
      </c>
      <c r="F182" s="18" t="s">
        <v>107</v>
      </c>
      <c r="G182" s="18" t="s">
        <v>148</v>
      </c>
      <c r="H182" s="13">
        <v>0</v>
      </c>
      <c r="I182" s="42">
        <v>0</v>
      </c>
      <c r="J182" s="42">
        <v>0</v>
      </c>
      <c r="K182" s="2"/>
      <c r="L182" s="3"/>
      <c r="M182" s="3"/>
      <c r="N182" s="3"/>
      <c r="O182" s="3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:36" s="50" customFormat="1" ht="44.25" customHeight="1" x14ac:dyDescent="0.3">
      <c r="A183" s="12" t="s">
        <v>149</v>
      </c>
      <c r="B183" s="37" t="s">
        <v>150</v>
      </c>
      <c r="C183" s="8" t="s">
        <v>45</v>
      </c>
      <c r="D183" s="8" t="s">
        <v>19</v>
      </c>
      <c r="E183" s="18" t="s">
        <v>19</v>
      </c>
      <c r="F183" s="18" t="s">
        <v>19</v>
      </c>
      <c r="G183" s="8" t="s">
        <v>19</v>
      </c>
      <c r="H183" s="13">
        <f>H184</f>
        <v>92283.717000000004</v>
      </c>
      <c r="I183" s="42">
        <f t="shared" ref="I183:J183" si="63">I184</f>
        <v>77152.061000000002</v>
      </c>
      <c r="J183" s="42">
        <f t="shared" si="63"/>
        <v>71787.708429999999</v>
      </c>
      <c r="K183" s="2"/>
      <c r="L183" s="3"/>
      <c r="M183" s="3"/>
      <c r="N183" s="3"/>
      <c r="O183" s="3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:36" s="50" customFormat="1" ht="44.25" customHeight="1" x14ac:dyDescent="0.3">
      <c r="A184" s="15"/>
      <c r="B184" s="40"/>
      <c r="C184" s="8" t="s">
        <v>33</v>
      </c>
      <c r="D184" s="8" t="s">
        <v>19</v>
      </c>
      <c r="E184" s="18" t="s">
        <v>19</v>
      </c>
      <c r="F184" s="18" t="s">
        <v>19</v>
      </c>
      <c r="G184" s="8" t="s">
        <v>19</v>
      </c>
      <c r="H184" s="13">
        <f>H186+H187</f>
        <v>92283.717000000004</v>
      </c>
      <c r="I184" s="42">
        <f t="shared" ref="I184:J184" si="64">I186+I187</f>
        <v>77152.061000000002</v>
      </c>
      <c r="J184" s="42">
        <f t="shared" si="64"/>
        <v>71787.708429999999</v>
      </c>
      <c r="K184" s="2"/>
      <c r="L184" s="3"/>
      <c r="M184" s="3"/>
      <c r="N184" s="3"/>
      <c r="O184" s="3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:36" s="50" customFormat="1" ht="44.25" customHeight="1" x14ac:dyDescent="0.3">
      <c r="A185" s="15"/>
      <c r="B185" s="40"/>
      <c r="C185" s="8" t="s">
        <v>21</v>
      </c>
      <c r="D185" s="8" t="s">
        <v>19</v>
      </c>
      <c r="E185" s="18" t="s">
        <v>19</v>
      </c>
      <c r="F185" s="18" t="s">
        <v>19</v>
      </c>
      <c r="G185" s="8" t="s">
        <v>19</v>
      </c>
      <c r="H185" s="13">
        <v>20082</v>
      </c>
      <c r="I185" s="42">
        <v>20082</v>
      </c>
      <c r="J185" s="42">
        <v>15173.039510000001</v>
      </c>
      <c r="K185" s="2"/>
      <c r="L185" s="62"/>
      <c r="M185" s="3"/>
      <c r="N185" s="3"/>
      <c r="O185" s="3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:36" s="50" customFormat="1" ht="44.25" customHeight="1" x14ac:dyDescent="0.3">
      <c r="A186" s="15"/>
      <c r="B186" s="40"/>
      <c r="C186" s="8" t="s">
        <v>98</v>
      </c>
      <c r="D186" s="18">
        <v>803</v>
      </c>
      <c r="E186" s="18" t="s">
        <v>23</v>
      </c>
      <c r="F186" s="18" t="s">
        <v>107</v>
      </c>
      <c r="G186" s="18" t="s">
        <v>151</v>
      </c>
      <c r="H186" s="13">
        <v>92283.717000000004</v>
      </c>
      <c r="I186" s="42">
        <v>77152.061000000002</v>
      </c>
      <c r="J186" s="42">
        <v>71787.708429999999</v>
      </c>
      <c r="K186" s="2"/>
      <c r="L186" s="3"/>
      <c r="M186" s="3"/>
      <c r="N186" s="3"/>
      <c r="O186" s="3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36" s="50" customFormat="1" ht="44.25" customHeight="1" x14ac:dyDescent="0.3">
      <c r="A187" s="29"/>
      <c r="B187" s="41"/>
      <c r="C187" s="63" t="s">
        <v>116</v>
      </c>
      <c r="D187" s="18" t="s">
        <v>122</v>
      </c>
      <c r="E187" s="18" t="s">
        <v>23</v>
      </c>
      <c r="F187" s="18" t="s">
        <v>107</v>
      </c>
      <c r="G187" s="18" t="s">
        <v>151</v>
      </c>
      <c r="H187" s="13">
        <v>0</v>
      </c>
      <c r="I187" s="42">
        <v>0</v>
      </c>
      <c r="J187" s="42">
        <v>0</v>
      </c>
      <c r="K187" s="2"/>
      <c r="L187" s="3"/>
      <c r="M187" s="3"/>
      <c r="N187" s="3"/>
      <c r="O187" s="3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36" s="50" customFormat="1" ht="44.25" customHeight="1" x14ac:dyDescent="0.3">
      <c r="A188" s="12" t="s">
        <v>152</v>
      </c>
      <c r="B188" s="37" t="s">
        <v>153</v>
      </c>
      <c r="C188" s="63" t="s">
        <v>45</v>
      </c>
      <c r="D188" s="18" t="s">
        <v>19</v>
      </c>
      <c r="E188" s="18" t="s">
        <v>19</v>
      </c>
      <c r="F188" s="18" t="s">
        <v>19</v>
      </c>
      <c r="G188" s="18" t="s">
        <v>19</v>
      </c>
      <c r="H188" s="13">
        <f>H190+H191</f>
        <v>14118.688</v>
      </c>
      <c r="I188" s="42">
        <f t="shared" ref="I188:J188" si="65">I190+I191</f>
        <v>23248.182000000001</v>
      </c>
      <c r="J188" s="42">
        <f t="shared" si="65"/>
        <v>23083.419379999999</v>
      </c>
      <c r="K188" s="2"/>
      <c r="L188" s="3"/>
      <c r="M188" s="3"/>
      <c r="N188" s="3"/>
      <c r="O188" s="3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36" s="50" customFormat="1" ht="44.25" customHeight="1" x14ac:dyDescent="0.3">
      <c r="A189" s="15"/>
      <c r="B189" s="40"/>
      <c r="C189" s="63" t="s">
        <v>33</v>
      </c>
      <c r="D189" s="18" t="s">
        <v>19</v>
      </c>
      <c r="E189" s="18" t="s">
        <v>19</v>
      </c>
      <c r="F189" s="18" t="s">
        <v>19</v>
      </c>
      <c r="G189" s="18" t="s">
        <v>19</v>
      </c>
      <c r="H189" s="13">
        <f>H190+H191</f>
        <v>14118.688</v>
      </c>
      <c r="I189" s="42">
        <f t="shared" ref="I189:J189" si="66">I190+I191</f>
        <v>23248.182000000001</v>
      </c>
      <c r="J189" s="42">
        <f t="shared" si="66"/>
        <v>23083.419379999999</v>
      </c>
      <c r="K189" s="2"/>
      <c r="L189" s="3"/>
      <c r="M189" s="3"/>
      <c r="N189" s="3"/>
      <c r="O189" s="3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36" s="50" customFormat="1" ht="50.25" customHeight="1" x14ac:dyDescent="0.3">
      <c r="A190" s="15"/>
      <c r="B190" s="40"/>
      <c r="C190" s="8" t="s">
        <v>98</v>
      </c>
      <c r="D190" s="18">
        <v>803</v>
      </c>
      <c r="E190" s="18" t="s">
        <v>23</v>
      </c>
      <c r="F190" s="18" t="s">
        <v>107</v>
      </c>
      <c r="G190" s="18" t="s">
        <v>154</v>
      </c>
      <c r="H190" s="13">
        <v>14118.688</v>
      </c>
      <c r="I190" s="42">
        <v>21741.932000000001</v>
      </c>
      <c r="J190" s="42">
        <v>21577.169379999999</v>
      </c>
      <c r="K190" s="2"/>
      <c r="L190" s="3"/>
      <c r="M190" s="3"/>
      <c r="N190" s="3"/>
      <c r="O190" s="3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36" s="50" customFormat="1" ht="50.25" customHeight="1" x14ac:dyDescent="0.3">
      <c r="A191" s="15"/>
      <c r="B191" s="40"/>
      <c r="C191" s="8" t="s">
        <v>116</v>
      </c>
      <c r="D191" s="18">
        <v>808</v>
      </c>
      <c r="E191" s="18" t="s">
        <v>23</v>
      </c>
      <c r="F191" s="18" t="s">
        <v>107</v>
      </c>
      <c r="G191" s="18" t="s">
        <v>154</v>
      </c>
      <c r="H191" s="13">
        <f>H194</f>
        <v>0</v>
      </c>
      <c r="I191" s="42">
        <v>1506.25</v>
      </c>
      <c r="J191" s="42">
        <v>1506.25</v>
      </c>
      <c r="K191" s="2"/>
      <c r="L191" s="3"/>
      <c r="M191" s="3"/>
      <c r="N191" s="3"/>
      <c r="O191" s="3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36" s="50" customFormat="1" ht="37.5" hidden="1" customHeight="1" x14ac:dyDescent="0.3">
      <c r="A192" s="15"/>
      <c r="B192" s="40"/>
      <c r="C192" s="7" t="s">
        <v>98</v>
      </c>
      <c r="D192" s="8">
        <v>803</v>
      </c>
      <c r="E192" s="18" t="s">
        <v>129</v>
      </c>
      <c r="F192" s="18" t="s">
        <v>155</v>
      </c>
      <c r="G192" s="8">
        <v>600</v>
      </c>
      <c r="H192" s="56">
        <v>3000</v>
      </c>
      <c r="I192" s="42">
        <v>3000</v>
      </c>
      <c r="J192" s="42">
        <v>2998.56052</v>
      </c>
      <c r="K192" s="2"/>
      <c r="L192" s="3"/>
      <c r="M192" s="3"/>
      <c r="N192" s="3"/>
      <c r="O192" s="3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:36" s="50" customFormat="1" ht="50.25" hidden="1" customHeight="1" x14ac:dyDescent="0.3">
      <c r="A193" s="15"/>
      <c r="B193" s="40"/>
      <c r="C193" s="7"/>
      <c r="D193" s="8">
        <v>803</v>
      </c>
      <c r="E193" s="18" t="s">
        <v>129</v>
      </c>
      <c r="F193" s="18" t="s">
        <v>156</v>
      </c>
      <c r="G193" s="8">
        <v>600</v>
      </c>
      <c r="H193" s="56">
        <v>17147.618999999999</v>
      </c>
      <c r="I193" s="42">
        <v>13110.058999999999</v>
      </c>
      <c r="J193" s="42">
        <v>13094.04999</v>
      </c>
      <c r="K193" s="2"/>
      <c r="L193" s="3"/>
      <c r="M193" s="3"/>
      <c r="N193" s="3"/>
      <c r="O193" s="3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:36" s="50" customFormat="1" ht="50.25" hidden="1" customHeight="1" x14ac:dyDescent="0.3">
      <c r="A194" s="29"/>
      <c r="B194" s="41"/>
      <c r="C194" s="8" t="s">
        <v>116</v>
      </c>
      <c r="D194" s="8">
        <v>808</v>
      </c>
      <c r="E194" s="18" t="s">
        <v>129</v>
      </c>
      <c r="F194" s="18" t="s">
        <v>156</v>
      </c>
      <c r="G194" s="8">
        <v>600</v>
      </c>
      <c r="H194" s="56">
        <v>0</v>
      </c>
      <c r="I194" s="42">
        <v>1689.0830000000001</v>
      </c>
      <c r="J194" s="42">
        <v>1689.0830000000001</v>
      </c>
      <c r="K194" s="2"/>
      <c r="L194" s="3"/>
      <c r="M194" s="3"/>
      <c r="N194" s="3"/>
      <c r="O194" s="3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</row>
    <row r="195" spans="1:36" s="50" customFormat="1" ht="50.25" customHeight="1" x14ac:dyDescent="0.3">
      <c r="A195" s="7" t="s">
        <v>157</v>
      </c>
      <c r="B195" s="37" t="s">
        <v>158</v>
      </c>
      <c r="C195" s="63" t="s">
        <v>45</v>
      </c>
      <c r="D195" s="8" t="s">
        <v>159</v>
      </c>
      <c r="E195" s="8" t="s">
        <v>159</v>
      </c>
      <c r="F195" s="18" t="s">
        <v>159</v>
      </c>
      <c r="G195" s="8" t="s">
        <v>159</v>
      </c>
      <c r="H195" s="13">
        <f>H197</f>
        <v>84810.236000000004</v>
      </c>
      <c r="I195" s="42">
        <f t="shared" ref="I195:J195" si="67">I197</f>
        <v>168386.804</v>
      </c>
      <c r="J195" s="42">
        <f t="shared" si="67"/>
        <v>168386.804</v>
      </c>
      <c r="K195" s="2"/>
      <c r="L195" s="3"/>
      <c r="M195" s="3"/>
      <c r="N195" s="3"/>
      <c r="O195" s="3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</row>
    <row r="196" spans="1:36" s="50" customFormat="1" ht="50.25" customHeight="1" x14ac:dyDescent="0.3">
      <c r="A196" s="7"/>
      <c r="B196" s="40"/>
      <c r="C196" s="63" t="s">
        <v>33</v>
      </c>
      <c r="D196" s="8" t="s">
        <v>159</v>
      </c>
      <c r="E196" s="8" t="s">
        <v>159</v>
      </c>
      <c r="F196" s="18" t="s">
        <v>159</v>
      </c>
      <c r="G196" s="8" t="s">
        <v>159</v>
      </c>
      <c r="H196" s="13">
        <f>H197</f>
        <v>84810.236000000004</v>
      </c>
      <c r="I196" s="42">
        <f>I197</f>
        <v>168386.804</v>
      </c>
      <c r="J196" s="42">
        <f>J197</f>
        <v>168386.804</v>
      </c>
      <c r="K196" s="2"/>
      <c r="L196" s="3"/>
      <c r="M196" s="3"/>
      <c r="N196" s="3"/>
      <c r="O196" s="3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</row>
    <row r="197" spans="1:36" s="50" customFormat="1" ht="50.25" customHeight="1" x14ac:dyDescent="0.3">
      <c r="A197" s="7"/>
      <c r="B197" s="41"/>
      <c r="C197" s="8" t="s">
        <v>160</v>
      </c>
      <c r="D197" s="8">
        <v>804</v>
      </c>
      <c r="E197" s="18" t="s">
        <v>23</v>
      </c>
      <c r="F197" s="18" t="s">
        <v>107</v>
      </c>
      <c r="G197" s="18" t="s">
        <v>161</v>
      </c>
      <c r="H197" s="13">
        <v>84810.236000000004</v>
      </c>
      <c r="I197" s="42">
        <v>168386.804</v>
      </c>
      <c r="J197" s="42">
        <v>168386.804</v>
      </c>
      <c r="K197" s="2"/>
      <c r="L197" s="3"/>
      <c r="M197" s="3"/>
      <c r="N197" s="3"/>
      <c r="O197" s="3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</row>
    <row r="198" spans="1:36" s="50" customFormat="1" ht="50.25" customHeight="1" x14ac:dyDescent="0.3">
      <c r="A198" s="12" t="s">
        <v>162</v>
      </c>
      <c r="B198" s="12" t="s">
        <v>163</v>
      </c>
      <c r="C198" s="8" t="s">
        <v>45</v>
      </c>
      <c r="D198" s="8" t="s">
        <v>159</v>
      </c>
      <c r="E198" s="18" t="s">
        <v>159</v>
      </c>
      <c r="F198" s="18" t="s">
        <v>159</v>
      </c>
      <c r="G198" s="18" t="s">
        <v>159</v>
      </c>
      <c r="H198" s="13">
        <f>H199</f>
        <v>9317.6039999999994</v>
      </c>
      <c r="I198" s="42">
        <f t="shared" ref="I198:J198" si="68">I199</f>
        <v>9335.8809999999994</v>
      </c>
      <c r="J198" s="42">
        <f t="shared" si="68"/>
        <v>9326.8692199999987</v>
      </c>
      <c r="K198" s="2">
        <v>9317.6039999999994</v>
      </c>
      <c r="L198" s="3">
        <v>9335.8809999999994</v>
      </c>
      <c r="M198" s="3">
        <v>9326.8692199999987</v>
      </c>
      <c r="N198" s="3"/>
      <c r="O198" s="3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</row>
    <row r="199" spans="1:36" s="50" customFormat="1" ht="50.25" customHeight="1" x14ac:dyDescent="0.3">
      <c r="A199" s="15"/>
      <c r="B199" s="15"/>
      <c r="C199" s="8" t="s">
        <v>33</v>
      </c>
      <c r="D199" s="8" t="s">
        <v>159</v>
      </c>
      <c r="E199" s="18" t="s">
        <v>159</v>
      </c>
      <c r="F199" s="18" t="s">
        <v>159</v>
      </c>
      <c r="G199" s="18" t="s">
        <v>159</v>
      </c>
      <c r="H199" s="13">
        <f>H201</f>
        <v>9317.6039999999994</v>
      </c>
      <c r="I199" s="42">
        <f>I201</f>
        <v>9335.8809999999994</v>
      </c>
      <c r="J199" s="42">
        <f>J201</f>
        <v>9326.8692199999987</v>
      </c>
      <c r="K199" s="2"/>
      <c r="L199" s="3"/>
      <c r="M199" s="3"/>
      <c r="N199" s="3"/>
      <c r="O199" s="3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</row>
    <row r="200" spans="1:36" s="50" customFormat="1" ht="50.25" customHeight="1" x14ac:dyDescent="0.3">
      <c r="A200" s="15"/>
      <c r="B200" s="15"/>
      <c r="C200" s="8" t="s">
        <v>21</v>
      </c>
      <c r="D200" s="8" t="s">
        <v>159</v>
      </c>
      <c r="E200" s="18" t="s">
        <v>159</v>
      </c>
      <c r="F200" s="18" t="s">
        <v>159</v>
      </c>
      <c r="G200" s="18" t="s">
        <v>159</v>
      </c>
      <c r="H200" s="13">
        <f>H204</f>
        <v>9218.7999999999993</v>
      </c>
      <c r="I200" s="42">
        <f t="shared" ref="I200:J200" si="69">I204</f>
        <v>9218.7999999999993</v>
      </c>
      <c r="J200" s="42">
        <f t="shared" si="69"/>
        <v>9212.4567899999984</v>
      </c>
      <c r="K200" s="2">
        <v>9218.7999999999993</v>
      </c>
      <c r="L200" s="3"/>
      <c r="M200" s="3"/>
      <c r="N200" s="3"/>
      <c r="O200" s="3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</row>
    <row r="201" spans="1:36" s="50" customFormat="1" ht="81" customHeight="1" x14ac:dyDescent="0.3">
      <c r="A201" s="29"/>
      <c r="B201" s="29"/>
      <c r="C201" s="35" t="s">
        <v>98</v>
      </c>
      <c r="D201" s="8">
        <v>803</v>
      </c>
      <c r="E201" s="18" t="s">
        <v>23</v>
      </c>
      <c r="F201" s="18" t="s">
        <v>164</v>
      </c>
      <c r="G201" s="18" t="s">
        <v>159</v>
      </c>
      <c r="H201" s="13">
        <f>H202+H210</f>
        <v>9317.6039999999994</v>
      </c>
      <c r="I201" s="42">
        <f>I202+I210</f>
        <v>9335.8809999999994</v>
      </c>
      <c r="J201" s="42">
        <f>J202+J210</f>
        <v>9326.8692199999987</v>
      </c>
      <c r="K201" s="2"/>
      <c r="L201" s="3"/>
      <c r="M201" s="3"/>
      <c r="N201" s="3"/>
      <c r="O201" s="3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</row>
    <row r="202" spans="1:36" s="68" customFormat="1" ht="49.5" customHeight="1" x14ac:dyDescent="0.3">
      <c r="A202" s="64" t="s">
        <v>37</v>
      </c>
      <c r="B202" s="64" t="s">
        <v>165</v>
      </c>
      <c r="C202" s="65" t="s">
        <v>45</v>
      </c>
      <c r="D202" s="66" t="s">
        <v>159</v>
      </c>
      <c r="E202" s="66" t="s">
        <v>159</v>
      </c>
      <c r="F202" s="18" t="s">
        <v>159</v>
      </c>
      <c r="G202" s="66" t="s">
        <v>159</v>
      </c>
      <c r="H202" s="13">
        <f>H203</f>
        <v>9218.7999999999993</v>
      </c>
      <c r="I202" s="42">
        <f t="shared" ref="I202:J202" si="70">I203</f>
        <v>9218.7999999999993</v>
      </c>
      <c r="J202" s="42">
        <f t="shared" si="70"/>
        <v>9212.4567899999984</v>
      </c>
      <c r="K202" s="2"/>
      <c r="L202" s="3"/>
      <c r="M202" s="3"/>
      <c r="N202" s="3"/>
      <c r="O202" s="3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</row>
    <row r="203" spans="1:36" s="68" customFormat="1" ht="49.5" customHeight="1" x14ac:dyDescent="0.3">
      <c r="A203" s="64"/>
      <c r="B203" s="64"/>
      <c r="C203" s="65" t="s">
        <v>33</v>
      </c>
      <c r="D203" s="66" t="s">
        <v>159</v>
      </c>
      <c r="E203" s="66" t="s">
        <v>159</v>
      </c>
      <c r="F203" s="18" t="s">
        <v>159</v>
      </c>
      <c r="G203" s="66" t="s">
        <v>159</v>
      </c>
      <c r="H203" s="13">
        <f>H205</f>
        <v>9218.7999999999993</v>
      </c>
      <c r="I203" s="42">
        <f t="shared" ref="I203:J203" si="71">I205</f>
        <v>9218.7999999999993</v>
      </c>
      <c r="J203" s="42">
        <f t="shared" si="71"/>
        <v>9212.4567899999984</v>
      </c>
      <c r="K203" s="2"/>
      <c r="L203" s="3"/>
      <c r="M203" s="3"/>
      <c r="N203" s="3"/>
      <c r="O203" s="3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</row>
    <row r="204" spans="1:36" s="68" customFormat="1" ht="49.5" customHeight="1" x14ac:dyDescent="0.3">
      <c r="A204" s="64"/>
      <c r="B204" s="64"/>
      <c r="C204" s="65" t="s">
        <v>21</v>
      </c>
      <c r="D204" s="66" t="s">
        <v>159</v>
      </c>
      <c r="E204" s="66" t="s">
        <v>159</v>
      </c>
      <c r="F204" s="18" t="s">
        <v>159</v>
      </c>
      <c r="G204" s="66" t="s">
        <v>159</v>
      </c>
      <c r="H204" s="13">
        <f>H205</f>
        <v>9218.7999999999993</v>
      </c>
      <c r="I204" s="42">
        <f t="shared" ref="I204:J204" si="72">I205</f>
        <v>9218.7999999999993</v>
      </c>
      <c r="J204" s="42">
        <f t="shared" si="72"/>
        <v>9212.4567899999984</v>
      </c>
      <c r="K204" s="2"/>
      <c r="L204" s="3"/>
      <c r="M204" s="3"/>
      <c r="N204" s="3"/>
      <c r="O204" s="3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</row>
    <row r="205" spans="1:36" s="68" customFormat="1" ht="34.5" customHeight="1" x14ac:dyDescent="0.3">
      <c r="A205" s="64"/>
      <c r="B205" s="64"/>
      <c r="C205" s="65" t="s">
        <v>98</v>
      </c>
      <c r="D205" s="66">
        <v>803</v>
      </c>
      <c r="E205" s="66" t="s">
        <v>23</v>
      </c>
      <c r="F205" s="18" t="s">
        <v>164</v>
      </c>
      <c r="G205" s="18" t="s">
        <v>39</v>
      </c>
      <c r="H205" s="13">
        <v>9218.7999999999993</v>
      </c>
      <c r="I205" s="42">
        <v>9218.7999999999993</v>
      </c>
      <c r="J205" s="42">
        <v>9212.4567899999984</v>
      </c>
      <c r="K205" s="2"/>
      <c r="L205" s="3"/>
      <c r="M205" s="3"/>
      <c r="N205" s="3"/>
      <c r="O205" s="3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</row>
    <row r="206" spans="1:36" s="71" customFormat="1" ht="36" hidden="1" customHeight="1" x14ac:dyDescent="0.3">
      <c r="A206" s="64"/>
      <c r="B206" s="64"/>
      <c r="C206" s="65"/>
      <c r="D206" s="66">
        <v>803</v>
      </c>
      <c r="E206" s="18" t="s">
        <v>129</v>
      </c>
      <c r="F206" s="69" t="s">
        <v>166</v>
      </c>
      <c r="G206" s="66">
        <v>100</v>
      </c>
      <c r="H206" s="56">
        <v>7889.8</v>
      </c>
      <c r="I206" s="42">
        <v>8014.2579999999998</v>
      </c>
      <c r="J206" s="42">
        <v>8014.2579999999998</v>
      </c>
      <c r="K206" s="2"/>
      <c r="L206" s="3"/>
      <c r="M206" s="3"/>
      <c r="N206" s="3"/>
      <c r="O206" s="3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</row>
    <row r="207" spans="1:36" s="71" customFormat="1" ht="36" hidden="1" customHeight="1" x14ac:dyDescent="0.3">
      <c r="A207" s="64"/>
      <c r="B207" s="64"/>
      <c r="C207" s="72" t="s">
        <v>98</v>
      </c>
      <c r="D207" s="66">
        <v>803</v>
      </c>
      <c r="E207" s="18" t="s">
        <v>129</v>
      </c>
      <c r="F207" s="69" t="s">
        <v>166</v>
      </c>
      <c r="G207" s="66">
        <v>200</v>
      </c>
      <c r="H207" s="56">
        <v>866.8</v>
      </c>
      <c r="I207" s="42">
        <v>748.91700000000003</v>
      </c>
      <c r="J207" s="42">
        <v>738.91700000000003</v>
      </c>
      <c r="K207" s="2"/>
      <c r="L207" s="3"/>
      <c r="M207" s="3"/>
      <c r="N207" s="3"/>
      <c r="O207" s="3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</row>
    <row r="208" spans="1:36" s="71" customFormat="1" ht="36" hidden="1" customHeight="1" x14ac:dyDescent="0.3">
      <c r="A208" s="64"/>
      <c r="B208" s="64"/>
      <c r="C208" s="73"/>
      <c r="D208" s="66">
        <v>803</v>
      </c>
      <c r="E208" s="18" t="s">
        <v>129</v>
      </c>
      <c r="F208" s="69" t="s">
        <v>166</v>
      </c>
      <c r="G208" s="66">
        <v>800</v>
      </c>
      <c r="H208" s="56">
        <v>14.6</v>
      </c>
      <c r="I208" s="42">
        <v>6.992</v>
      </c>
      <c r="J208" s="42">
        <v>6.992</v>
      </c>
      <c r="K208" s="2"/>
      <c r="L208" s="3"/>
      <c r="M208" s="3"/>
      <c r="N208" s="3"/>
      <c r="O208" s="3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</row>
    <row r="209" spans="1:36" s="71" customFormat="1" ht="36" hidden="1" customHeight="1" x14ac:dyDescent="0.3">
      <c r="A209" s="64"/>
      <c r="B209" s="64"/>
      <c r="C209" s="74"/>
      <c r="D209" s="66">
        <v>803</v>
      </c>
      <c r="E209" s="18" t="s">
        <v>131</v>
      </c>
      <c r="F209" s="69" t="s">
        <v>166</v>
      </c>
      <c r="G209" s="66">
        <v>100</v>
      </c>
      <c r="H209" s="56">
        <v>0</v>
      </c>
      <c r="I209" s="42">
        <v>1.0329999999999999</v>
      </c>
      <c r="J209" s="42">
        <v>1.0321400000000001</v>
      </c>
      <c r="K209" s="2"/>
      <c r="L209" s="3"/>
      <c r="M209" s="3"/>
      <c r="N209" s="3"/>
      <c r="O209" s="3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</row>
    <row r="210" spans="1:36" s="68" customFormat="1" ht="147" customHeight="1" x14ac:dyDescent="0.3">
      <c r="A210" s="12" t="s">
        <v>40</v>
      </c>
      <c r="B210" s="75" t="s">
        <v>167</v>
      </c>
      <c r="C210" s="65" t="s">
        <v>45</v>
      </c>
      <c r="D210" s="66" t="s">
        <v>159</v>
      </c>
      <c r="E210" s="66" t="s">
        <v>159</v>
      </c>
      <c r="F210" s="18" t="s">
        <v>159</v>
      </c>
      <c r="G210" s="66" t="s">
        <v>159</v>
      </c>
      <c r="H210" s="13">
        <f>H212</f>
        <v>98.804000000000002</v>
      </c>
      <c r="I210" s="42">
        <f t="shared" ref="I210:J210" si="73">I212</f>
        <v>117.081</v>
      </c>
      <c r="J210" s="42">
        <f t="shared" si="73"/>
        <v>114.41242999999999</v>
      </c>
      <c r="K210" s="2"/>
      <c r="L210" s="3"/>
      <c r="M210" s="3"/>
      <c r="N210" s="3"/>
      <c r="O210" s="3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</row>
    <row r="211" spans="1:36" s="68" customFormat="1" ht="207.75" customHeight="1" x14ac:dyDescent="0.3">
      <c r="A211" s="15"/>
      <c r="B211" s="75"/>
      <c r="C211" s="65" t="s">
        <v>33</v>
      </c>
      <c r="D211" s="66" t="s">
        <v>159</v>
      </c>
      <c r="E211" s="66" t="s">
        <v>159</v>
      </c>
      <c r="F211" s="18" t="s">
        <v>159</v>
      </c>
      <c r="G211" s="66" t="s">
        <v>159</v>
      </c>
      <c r="H211" s="42">
        <f>H212</f>
        <v>98.804000000000002</v>
      </c>
      <c r="I211" s="42">
        <f>I212</f>
        <v>117.081</v>
      </c>
      <c r="J211" s="42">
        <f>J212</f>
        <v>114.41242999999999</v>
      </c>
      <c r="K211" s="2"/>
      <c r="L211" s="3"/>
      <c r="M211" s="3"/>
      <c r="N211" s="3"/>
      <c r="O211" s="3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</row>
    <row r="212" spans="1:36" s="50" customFormat="1" ht="237.75" customHeight="1" x14ac:dyDescent="0.3">
      <c r="A212" s="29"/>
      <c r="B212" s="75"/>
      <c r="C212" s="65" t="s">
        <v>98</v>
      </c>
      <c r="D212" s="18" t="s">
        <v>59</v>
      </c>
      <c r="E212" s="18" t="s">
        <v>23</v>
      </c>
      <c r="F212" s="18" t="s">
        <v>164</v>
      </c>
      <c r="G212" s="18" t="s">
        <v>23</v>
      </c>
      <c r="H212" s="13">
        <v>98.804000000000002</v>
      </c>
      <c r="I212" s="42">
        <v>117.081</v>
      </c>
      <c r="J212" s="42">
        <v>114.41242999999999</v>
      </c>
      <c r="K212" s="2"/>
      <c r="L212" s="3"/>
      <c r="M212" s="3"/>
      <c r="N212" s="3"/>
      <c r="O212" s="3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</row>
    <row r="213" spans="1:36" s="50" customFormat="1" ht="32.25" customHeight="1" x14ac:dyDescent="0.3">
      <c r="A213" s="7" t="s">
        <v>168</v>
      </c>
      <c r="B213" s="7" t="s">
        <v>169</v>
      </c>
      <c r="C213" s="65" t="s">
        <v>45</v>
      </c>
      <c r="D213" s="18" t="s">
        <v>19</v>
      </c>
      <c r="E213" s="18" t="s">
        <v>19</v>
      </c>
      <c r="F213" s="18" t="s">
        <v>19</v>
      </c>
      <c r="G213" s="18" t="s">
        <v>19</v>
      </c>
      <c r="H213" s="13">
        <f>H214</f>
        <v>159972.899</v>
      </c>
      <c r="I213" s="42">
        <f t="shared" ref="I213:J213" si="74">I214</f>
        <v>352995.93099999998</v>
      </c>
      <c r="J213" s="42">
        <f t="shared" si="74"/>
        <v>340870.27815000003</v>
      </c>
      <c r="K213" s="2">
        <v>159972.899</v>
      </c>
      <c r="L213" s="3">
        <v>352995.93099999998</v>
      </c>
      <c r="M213" s="3">
        <v>340870.27815000009</v>
      </c>
      <c r="N213" s="3"/>
      <c r="O213" s="3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</row>
    <row r="214" spans="1:36" s="50" customFormat="1" ht="32.25" customHeight="1" x14ac:dyDescent="0.3">
      <c r="A214" s="7"/>
      <c r="B214" s="7"/>
      <c r="C214" s="17" t="s">
        <v>143</v>
      </c>
      <c r="D214" s="18" t="s">
        <v>19</v>
      </c>
      <c r="E214" s="18" t="s">
        <v>19</v>
      </c>
      <c r="F214" s="18" t="s">
        <v>19</v>
      </c>
      <c r="G214" s="18" t="s">
        <v>19</v>
      </c>
      <c r="H214" s="13">
        <f>H215+H216+H217</f>
        <v>159972.899</v>
      </c>
      <c r="I214" s="42">
        <f t="shared" ref="I214:J214" si="75">I215+I216+I217</f>
        <v>352995.93099999998</v>
      </c>
      <c r="J214" s="42">
        <f t="shared" si="75"/>
        <v>340870.27815000003</v>
      </c>
      <c r="K214" s="2"/>
      <c r="L214" s="3"/>
      <c r="M214" s="3"/>
      <c r="N214" s="3"/>
      <c r="O214" s="3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</row>
    <row r="215" spans="1:36" s="50" customFormat="1" ht="32.25" customHeight="1" x14ac:dyDescent="0.3">
      <c r="A215" s="7"/>
      <c r="B215" s="7"/>
      <c r="C215" s="17" t="s">
        <v>22</v>
      </c>
      <c r="D215" s="18" t="s">
        <v>114</v>
      </c>
      <c r="E215" s="18" t="s">
        <v>23</v>
      </c>
      <c r="F215" s="18" t="s">
        <v>170</v>
      </c>
      <c r="G215" s="18" t="s">
        <v>19</v>
      </c>
      <c r="H215" s="13">
        <f>H220</f>
        <v>0</v>
      </c>
      <c r="I215" s="42">
        <f t="shared" ref="I215:J215" si="76">I220</f>
        <v>0</v>
      </c>
      <c r="J215" s="42">
        <f t="shared" si="76"/>
        <v>0</v>
      </c>
      <c r="K215" s="2"/>
      <c r="L215" s="3"/>
      <c r="M215" s="3"/>
      <c r="N215" s="3"/>
      <c r="O215" s="3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</row>
    <row r="216" spans="1:36" s="50" customFormat="1" ht="75" x14ac:dyDescent="0.3">
      <c r="A216" s="7"/>
      <c r="B216" s="7"/>
      <c r="C216" s="17" t="s">
        <v>34</v>
      </c>
      <c r="D216" s="8">
        <v>803</v>
      </c>
      <c r="E216" s="18" t="s">
        <v>23</v>
      </c>
      <c r="F216" s="18" t="s">
        <v>170</v>
      </c>
      <c r="G216" s="8" t="s">
        <v>19</v>
      </c>
      <c r="H216" s="13">
        <f>H221+H226+H233</f>
        <v>159972.899</v>
      </c>
      <c r="I216" s="42">
        <f>I221+I226+I233</f>
        <v>352995.93099999998</v>
      </c>
      <c r="J216" s="42">
        <f>J221+J226+J233</f>
        <v>340870.27815000003</v>
      </c>
      <c r="K216" s="2"/>
      <c r="L216" s="3"/>
      <c r="M216" s="3"/>
      <c r="N216" s="3"/>
      <c r="O216" s="3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</row>
    <row r="217" spans="1:36" s="50" customFormat="1" ht="70.5" customHeight="1" x14ac:dyDescent="0.3">
      <c r="A217" s="7"/>
      <c r="B217" s="7"/>
      <c r="C217" s="35" t="s">
        <v>171</v>
      </c>
      <c r="D217" s="8">
        <v>808</v>
      </c>
      <c r="E217" s="18" t="s">
        <v>23</v>
      </c>
      <c r="F217" s="18" t="s">
        <v>170</v>
      </c>
      <c r="G217" s="8" t="s">
        <v>19</v>
      </c>
      <c r="H217" s="13">
        <f>H225</f>
        <v>0</v>
      </c>
      <c r="I217" s="42">
        <f t="shared" ref="I217:J217" si="77">I225</f>
        <v>0</v>
      </c>
      <c r="J217" s="42">
        <f t="shared" si="77"/>
        <v>0</v>
      </c>
      <c r="K217" s="2"/>
      <c r="L217" s="3"/>
      <c r="M217" s="3"/>
      <c r="N217" s="3"/>
      <c r="O217" s="3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</row>
    <row r="218" spans="1:36" s="50" customFormat="1" ht="48" customHeight="1" x14ac:dyDescent="0.3">
      <c r="A218" s="12" t="s">
        <v>37</v>
      </c>
      <c r="B218" s="12" t="s">
        <v>172</v>
      </c>
      <c r="C218" s="65" t="s">
        <v>45</v>
      </c>
      <c r="D218" s="8" t="s">
        <v>19</v>
      </c>
      <c r="E218" s="18" t="s">
        <v>19</v>
      </c>
      <c r="F218" s="18" t="s">
        <v>19</v>
      </c>
      <c r="G218" s="8" t="s">
        <v>19</v>
      </c>
      <c r="H218" s="13">
        <f>H219</f>
        <v>0</v>
      </c>
      <c r="I218" s="42">
        <f t="shared" ref="I218:J218" si="78">I219</f>
        <v>184653.927</v>
      </c>
      <c r="J218" s="42">
        <f t="shared" si="78"/>
        <v>174494.45973000003</v>
      </c>
      <c r="K218" s="2"/>
      <c r="L218" s="3"/>
      <c r="M218" s="3"/>
      <c r="N218" s="3"/>
      <c r="O218" s="3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</row>
    <row r="219" spans="1:36" s="50" customFormat="1" ht="48" customHeight="1" x14ac:dyDescent="0.3">
      <c r="A219" s="15"/>
      <c r="B219" s="15"/>
      <c r="C219" s="57" t="s">
        <v>143</v>
      </c>
      <c r="D219" s="8" t="s">
        <v>19</v>
      </c>
      <c r="E219" s="18" t="s">
        <v>19</v>
      </c>
      <c r="F219" s="18" t="s">
        <v>19</v>
      </c>
      <c r="G219" s="8" t="s">
        <v>19</v>
      </c>
      <c r="H219" s="13">
        <f>H220+H221+H225</f>
        <v>0</v>
      </c>
      <c r="I219" s="42">
        <f t="shared" ref="I219:J219" si="79">I220+I221+I225</f>
        <v>184653.927</v>
      </c>
      <c r="J219" s="42">
        <f t="shared" si="79"/>
        <v>174494.45973000003</v>
      </c>
      <c r="K219" s="2"/>
      <c r="L219" s="3"/>
      <c r="M219" s="3"/>
      <c r="N219" s="3"/>
      <c r="O219" s="3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</row>
    <row r="220" spans="1:36" s="50" customFormat="1" ht="48" customHeight="1" x14ac:dyDescent="0.3">
      <c r="A220" s="15"/>
      <c r="B220" s="15"/>
      <c r="C220" s="76" t="s">
        <v>22</v>
      </c>
      <c r="D220" s="8">
        <v>801</v>
      </c>
      <c r="E220" s="18" t="s">
        <v>23</v>
      </c>
      <c r="F220" s="18" t="s">
        <v>170</v>
      </c>
      <c r="G220" s="8">
        <v>1</v>
      </c>
      <c r="H220" s="13">
        <v>0</v>
      </c>
      <c r="I220" s="42">
        <v>0</v>
      </c>
      <c r="J220" s="42">
        <v>0</v>
      </c>
      <c r="K220" s="2"/>
      <c r="L220" s="3"/>
      <c r="M220" s="3"/>
      <c r="N220" s="3"/>
      <c r="O220" s="3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</row>
    <row r="221" spans="1:36" s="36" customFormat="1" ht="69" customHeight="1" x14ac:dyDescent="0.3">
      <c r="A221" s="15"/>
      <c r="B221" s="15"/>
      <c r="C221" s="77" t="s">
        <v>98</v>
      </c>
      <c r="D221" s="18">
        <v>803</v>
      </c>
      <c r="E221" s="18" t="s">
        <v>23</v>
      </c>
      <c r="F221" s="18" t="s">
        <v>170</v>
      </c>
      <c r="G221" s="18" t="s">
        <v>39</v>
      </c>
      <c r="H221" s="13">
        <v>0</v>
      </c>
      <c r="I221" s="42">
        <v>184653.927</v>
      </c>
      <c r="J221" s="42">
        <v>174494.45973000003</v>
      </c>
      <c r="K221" s="2"/>
      <c r="L221" s="3"/>
      <c r="M221" s="3"/>
      <c r="N221" s="3"/>
      <c r="O221" s="3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</row>
    <row r="222" spans="1:36" s="50" customFormat="1" ht="50.25" hidden="1" customHeight="1" x14ac:dyDescent="0.3">
      <c r="A222" s="15"/>
      <c r="B222" s="15"/>
      <c r="C222" s="78"/>
      <c r="D222" s="18">
        <v>803</v>
      </c>
      <c r="E222" s="18" t="s">
        <v>173</v>
      </c>
      <c r="F222" s="18" t="s">
        <v>174</v>
      </c>
      <c r="G222" s="18">
        <v>600</v>
      </c>
      <c r="H222" s="13">
        <v>0</v>
      </c>
      <c r="I222" s="42">
        <v>1281.329</v>
      </c>
      <c r="J222" s="42">
        <v>1281.329</v>
      </c>
      <c r="K222" s="2"/>
      <c r="L222" s="3"/>
      <c r="M222" s="3"/>
      <c r="N222" s="3"/>
      <c r="O222" s="3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</row>
    <row r="223" spans="1:36" s="50" customFormat="1" ht="50.25" hidden="1" customHeight="1" x14ac:dyDescent="0.3">
      <c r="A223" s="15"/>
      <c r="B223" s="15"/>
      <c r="C223" s="78"/>
      <c r="D223" s="18">
        <v>803</v>
      </c>
      <c r="E223" s="18" t="s">
        <v>129</v>
      </c>
      <c r="F223" s="18" t="s">
        <v>174</v>
      </c>
      <c r="G223" s="18">
        <v>600</v>
      </c>
      <c r="H223" s="13">
        <v>16610.124</v>
      </c>
      <c r="I223" s="42">
        <v>120289.19899999999</v>
      </c>
      <c r="J223" s="42">
        <v>119190.68076</v>
      </c>
      <c r="K223" s="2"/>
      <c r="L223" s="3"/>
      <c r="M223" s="3"/>
      <c r="N223" s="3"/>
      <c r="O223" s="3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</row>
    <row r="224" spans="1:36" s="50" customFormat="1" ht="50.25" hidden="1" customHeight="1" x14ac:dyDescent="0.3">
      <c r="A224" s="15"/>
      <c r="B224" s="15"/>
      <c r="C224" s="79"/>
      <c r="D224" s="18">
        <v>803</v>
      </c>
      <c r="E224" s="18" t="s">
        <v>129</v>
      </c>
      <c r="F224" s="18" t="s">
        <v>174</v>
      </c>
      <c r="G224" s="18">
        <v>200</v>
      </c>
      <c r="H224" s="13">
        <v>9150.5650000000005</v>
      </c>
      <c r="I224" s="42">
        <v>31811.437000000002</v>
      </c>
      <c r="J224" s="42">
        <v>30136.546119999999</v>
      </c>
      <c r="K224" s="2"/>
      <c r="L224" s="3"/>
      <c r="M224" s="3"/>
      <c r="N224" s="3"/>
      <c r="O224" s="3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</row>
    <row r="225" spans="1:36" s="50" customFormat="1" ht="45" customHeight="1" x14ac:dyDescent="0.3">
      <c r="A225" s="29"/>
      <c r="B225" s="29"/>
      <c r="C225" s="80" t="s">
        <v>175</v>
      </c>
      <c r="D225" s="18">
        <v>808</v>
      </c>
      <c r="E225" s="18" t="s">
        <v>23</v>
      </c>
      <c r="F225" s="18" t="s">
        <v>170</v>
      </c>
      <c r="G225" s="18" t="s">
        <v>39</v>
      </c>
      <c r="H225" s="13">
        <v>0</v>
      </c>
      <c r="I225" s="42">
        <v>0</v>
      </c>
      <c r="J225" s="42">
        <v>0</v>
      </c>
      <c r="K225" s="2"/>
      <c r="L225" s="3"/>
      <c r="M225" s="3"/>
      <c r="N225" s="3"/>
      <c r="O225" s="3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</row>
    <row r="226" spans="1:36" s="36" customFormat="1" ht="46.5" customHeight="1" x14ac:dyDescent="0.3">
      <c r="A226" s="7" t="s">
        <v>40</v>
      </c>
      <c r="B226" s="7" t="s">
        <v>176</v>
      </c>
      <c r="C226" s="35" t="s">
        <v>45</v>
      </c>
      <c r="D226" s="18" t="s">
        <v>19</v>
      </c>
      <c r="E226" s="18" t="s">
        <v>19</v>
      </c>
      <c r="F226" s="18" t="s">
        <v>19</v>
      </c>
      <c r="G226" s="8" t="s">
        <v>19</v>
      </c>
      <c r="H226" s="13">
        <f>H227</f>
        <v>29735.737000000001</v>
      </c>
      <c r="I226" s="42">
        <f t="shared" ref="I226:J227" si="80">I227</f>
        <v>50609.805</v>
      </c>
      <c r="J226" s="42">
        <f t="shared" si="80"/>
        <v>49919.607659999994</v>
      </c>
      <c r="K226" s="2"/>
      <c r="L226" s="3"/>
      <c r="M226" s="3"/>
      <c r="N226" s="3"/>
      <c r="O226" s="3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</row>
    <row r="227" spans="1:36" s="36" customFormat="1" ht="40.5" customHeight="1" x14ac:dyDescent="0.3">
      <c r="A227" s="7"/>
      <c r="B227" s="7"/>
      <c r="C227" s="35" t="s">
        <v>143</v>
      </c>
      <c r="D227" s="18" t="s">
        <v>19</v>
      </c>
      <c r="E227" s="18" t="s">
        <v>19</v>
      </c>
      <c r="F227" s="18" t="s">
        <v>19</v>
      </c>
      <c r="G227" s="8" t="s">
        <v>19</v>
      </c>
      <c r="H227" s="13">
        <f>H228</f>
        <v>29735.737000000001</v>
      </c>
      <c r="I227" s="42">
        <f t="shared" si="80"/>
        <v>50609.805</v>
      </c>
      <c r="J227" s="42">
        <f t="shared" si="80"/>
        <v>49919.607659999994</v>
      </c>
      <c r="K227" s="2"/>
      <c r="L227" s="3"/>
      <c r="M227" s="3"/>
      <c r="N227" s="3"/>
      <c r="O227" s="3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</row>
    <row r="228" spans="1:36" s="36" customFormat="1" ht="48" customHeight="1" x14ac:dyDescent="0.3">
      <c r="A228" s="7"/>
      <c r="B228" s="7"/>
      <c r="C228" s="35" t="s">
        <v>98</v>
      </c>
      <c r="D228" s="8">
        <v>803</v>
      </c>
      <c r="E228" s="18" t="s">
        <v>23</v>
      </c>
      <c r="F228" s="18" t="s">
        <v>170</v>
      </c>
      <c r="G228" s="18" t="s">
        <v>23</v>
      </c>
      <c r="H228" s="13">
        <v>29735.737000000001</v>
      </c>
      <c r="I228" s="42">
        <v>50609.805</v>
      </c>
      <c r="J228" s="42">
        <v>49919.607659999994</v>
      </c>
      <c r="K228" s="2"/>
      <c r="L228" s="3"/>
      <c r="M228" s="3"/>
      <c r="N228" s="3"/>
      <c r="O228" s="3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</row>
    <row r="229" spans="1:36" s="50" customFormat="1" ht="36.75" hidden="1" customHeight="1" x14ac:dyDescent="0.3">
      <c r="A229" s="7"/>
      <c r="B229" s="7"/>
      <c r="C229" s="51"/>
      <c r="D229" s="8">
        <v>803</v>
      </c>
      <c r="E229" s="18" t="s">
        <v>129</v>
      </c>
      <c r="F229" s="18" t="s">
        <v>177</v>
      </c>
      <c r="G229" s="8">
        <v>100</v>
      </c>
      <c r="H229" s="56">
        <v>25735.131000000001</v>
      </c>
      <c r="I229" s="42">
        <v>28328.108</v>
      </c>
      <c r="J229" s="42">
        <v>28244.401710000002</v>
      </c>
      <c r="K229" s="2"/>
      <c r="L229" s="3"/>
      <c r="M229" s="3"/>
      <c r="N229" s="3"/>
      <c r="O229" s="3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</row>
    <row r="230" spans="1:36" s="50" customFormat="1" ht="36.75" hidden="1" customHeight="1" x14ac:dyDescent="0.3">
      <c r="A230" s="7"/>
      <c r="B230" s="7"/>
      <c r="C230" s="51"/>
      <c r="D230" s="8">
        <v>803</v>
      </c>
      <c r="E230" s="18" t="s">
        <v>129</v>
      </c>
      <c r="F230" s="18" t="s">
        <v>177</v>
      </c>
      <c r="G230" s="8">
        <v>200</v>
      </c>
      <c r="H230" s="56">
        <v>2008.9749999999999</v>
      </c>
      <c r="I230" s="42">
        <v>2084.451</v>
      </c>
      <c r="J230" s="42">
        <v>1620.6371800000002</v>
      </c>
      <c r="K230" s="2"/>
      <c r="L230" s="3"/>
      <c r="M230" s="3"/>
      <c r="N230" s="3"/>
      <c r="O230" s="3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</row>
    <row r="231" spans="1:36" s="50" customFormat="1" ht="36.75" hidden="1" customHeight="1" x14ac:dyDescent="0.3">
      <c r="A231" s="7"/>
      <c r="B231" s="7"/>
      <c r="C231" s="51"/>
      <c r="D231" s="8">
        <v>803</v>
      </c>
      <c r="E231" s="18" t="s">
        <v>129</v>
      </c>
      <c r="F231" s="18" t="s">
        <v>177</v>
      </c>
      <c r="G231" s="8">
        <v>800</v>
      </c>
      <c r="H231" s="56">
        <v>114.5</v>
      </c>
      <c r="I231" s="42">
        <v>100.477</v>
      </c>
      <c r="J231" s="42">
        <v>5.3667899999999999</v>
      </c>
      <c r="K231" s="2"/>
      <c r="L231" s="3"/>
      <c r="M231" s="3"/>
      <c r="N231" s="3"/>
      <c r="O231" s="3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</row>
    <row r="232" spans="1:36" s="50" customFormat="1" ht="36.75" hidden="1" customHeight="1" x14ac:dyDescent="0.3">
      <c r="A232" s="7"/>
      <c r="B232" s="7"/>
      <c r="C232" s="54"/>
      <c r="D232" s="8">
        <v>803</v>
      </c>
      <c r="E232" s="18" t="s">
        <v>131</v>
      </c>
      <c r="F232" s="18" t="s">
        <v>177</v>
      </c>
      <c r="G232" s="8">
        <v>100</v>
      </c>
      <c r="H232" s="56">
        <v>0</v>
      </c>
      <c r="I232" s="42">
        <v>3.02</v>
      </c>
      <c r="J232" s="42">
        <v>2.9308299999999998</v>
      </c>
      <c r="K232" s="2"/>
      <c r="L232" s="3"/>
      <c r="M232" s="3"/>
      <c r="N232" s="3"/>
      <c r="O232" s="3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</row>
    <row r="233" spans="1:36" s="36" customFormat="1" ht="45.75" customHeight="1" x14ac:dyDescent="0.3">
      <c r="A233" s="7" t="s">
        <v>43</v>
      </c>
      <c r="B233" s="7" t="s">
        <v>178</v>
      </c>
      <c r="C233" s="35" t="s">
        <v>45</v>
      </c>
      <c r="D233" s="8" t="s">
        <v>19</v>
      </c>
      <c r="E233" s="8" t="s">
        <v>19</v>
      </c>
      <c r="F233" s="18" t="s">
        <v>19</v>
      </c>
      <c r="G233" s="8" t="s">
        <v>19</v>
      </c>
      <c r="H233" s="13">
        <f>H234</f>
        <v>130237.162</v>
      </c>
      <c r="I233" s="42">
        <f t="shared" ref="I233:J234" si="81">I234</f>
        <v>117732.19899999999</v>
      </c>
      <c r="J233" s="42">
        <f t="shared" si="81"/>
        <v>116456.21075999999</v>
      </c>
      <c r="K233" s="2"/>
      <c r="L233" s="3"/>
      <c r="M233" s="3"/>
      <c r="N233" s="3"/>
      <c r="O233" s="3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</row>
    <row r="234" spans="1:36" s="36" customFormat="1" ht="45.75" customHeight="1" x14ac:dyDescent="0.3">
      <c r="A234" s="7"/>
      <c r="B234" s="7"/>
      <c r="C234" s="35" t="s">
        <v>143</v>
      </c>
      <c r="D234" s="8" t="s">
        <v>19</v>
      </c>
      <c r="E234" s="8" t="s">
        <v>19</v>
      </c>
      <c r="F234" s="18" t="s">
        <v>19</v>
      </c>
      <c r="G234" s="8" t="s">
        <v>19</v>
      </c>
      <c r="H234" s="13">
        <f>H235</f>
        <v>130237.162</v>
      </c>
      <c r="I234" s="42">
        <f t="shared" si="81"/>
        <v>117732.19899999999</v>
      </c>
      <c r="J234" s="42">
        <f t="shared" si="81"/>
        <v>116456.21075999999</v>
      </c>
      <c r="K234" s="2"/>
      <c r="L234" s="3"/>
      <c r="M234" s="3"/>
      <c r="N234" s="3"/>
      <c r="O234" s="3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</row>
    <row r="235" spans="1:36" s="36" customFormat="1" ht="45.75" customHeight="1" x14ac:dyDescent="0.3">
      <c r="A235" s="7"/>
      <c r="B235" s="7"/>
      <c r="C235" s="35" t="s">
        <v>98</v>
      </c>
      <c r="D235" s="18" t="s">
        <v>59</v>
      </c>
      <c r="E235" s="18" t="s">
        <v>23</v>
      </c>
      <c r="F235" s="18" t="s">
        <v>170</v>
      </c>
      <c r="G235" s="18" t="s">
        <v>47</v>
      </c>
      <c r="H235" s="13">
        <v>130237.162</v>
      </c>
      <c r="I235" s="42">
        <v>117732.19899999999</v>
      </c>
      <c r="J235" s="42">
        <v>116456.21075999999</v>
      </c>
      <c r="K235" s="2"/>
      <c r="L235" s="3"/>
      <c r="M235" s="3"/>
      <c r="N235" s="3"/>
      <c r="O235" s="3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</row>
    <row r="236" spans="1:36" s="81" customFormat="1" ht="50.25" hidden="1" customHeight="1" x14ac:dyDescent="0.3">
      <c r="A236" s="7"/>
      <c r="B236" s="7"/>
      <c r="C236" s="51"/>
      <c r="D236" s="8">
        <v>803</v>
      </c>
      <c r="E236" s="18" t="s">
        <v>129</v>
      </c>
      <c r="F236" s="18" t="s">
        <v>179</v>
      </c>
      <c r="G236" s="18" t="s">
        <v>180</v>
      </c>
      <c r="H236" s="56">
        <v>72853.796000000002</v>
      </c>
      <c r="I236" s="13">
        <v>81713.864000000001</v>
      </c>
      <c r="J236" s="13">
        <v>81669.115389999992</v>
      </c>
      <c r="K236" s="2"/>
      <c r="L236" s="3"/>
      <c r="M236" s="3"/>
      <c r="N236" s="3"/>
      <c r="O236" s="3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</row>
    <row r="237" spans="1:36" s="81" customFormat="1" ht="57.75" hidden="1" customHeight="1" x14ac:dyDescent="0.3">
      <c r="A237" s="7"/>
      <c r="B237" s="7"/>
      <c r="C237" s="51"/>
      <c r="D237" s="8">
        <v>803</v>
      </c>
      <c r="E237" s="18" t="s">
        <v>129</v>
      </c>
      <c r="F237" s="69" t="s">
        <v>179</v>
      </c>
      <c r="G237" s="8">
        <v>200</v>
      </c>
      <c r="H237" s="56">
        <v>15759.004000000001</v>
      </c>
      <c r="I237" s="13">
        <v>47243.591999999997</v>
      </c>
      <c r="J237" s="13">
        <v>45686.548980000007</v>
      </c>
      <c r="K237" s="2"/>
      <c r="L237" s="3"/>
      <c r="M237" s="3"/>
      <c r="N237" s="3"/>
      <c r="O237" s="3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</row>
    <row r="238" spans="1:36" s="50" customFormat="1" ht="48.75" hidden="1" customHeight="1" x14ac:dyDescent="0.3">
      <c r="A238" s="7"/>
      <c r="B238" s="7"/>
      <c r="C238" s="51"/>
      <c r="D238" s="8">
        <v>803</v>
      </c>
      <c r="E238" s="18" t="s">
        <v>129</v>
      </c>
      <c r="F238" s="18" t="s">
        <v>179</v>
      </c>
      <c r="G238" s="8">
        <v>800</v>
      </c>
      <c r="H238" s="56">
        <v>171.749</v>
      </c>
      <c r="I238" s="13">
        <v>152.803</v>
      </c>
      <c r="J238" s="13">
        <v>120.88583</v>
      </c>
      <c r="K238" s="2"/>
      <c r="L238" s="3"/>
      <c r="M238" s="3"/>
      <c r="N238" s="3"/>
      <c r="O238" s="3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</row>
    <row r="239" spans="1:36" s="50" customFormat="1" ht="48.75" hidden="1" customHeight="1" x14ac:dyDescent="0.3">
      <c r="A239" s="7"/>
      <c r="B239" s="7"/>
      <c r="C239" s="51"/>
      <c r="D239" s="8">
        <v>803</v>
      </c>
      <c r="E239" s="18" t="s">
        <v>129</v>
      </c>
      <c r="F239" s="18" t="s">
        <v>181</v>
      </c>
      <c r="G239" s="8">
        <v>500</v>
      </c>
      <c r="H239" s="56">
        <v>11388.344999999999</v>
      </c>
      <c r="I239" s="13">
        <v>11388.344999999999</v>
      </c>
      <c r="J239" s="13">
        <v>11388.344999999999</v>
      </c>
      <c r="K239" s="2"/>
      <c r="L239" s="3"/>
      <c r="M239" s="3"/>
      <c r="N239" s="3"/>
      <c r="O239" s="3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</row>
    <row r="240" spans="1:36" s="50" customFormat="1" ht="44.25" hidden="1" customHeight="1" x14ac:dyDescent="0.3">
      <c r="A240" s="7"/>
      <c r="B240" s="7"/>
      <c r="C240" s="54"/>
      <c r="D240" s="8">
        <v>803</v>
      </c>
      <c r="E240" s="18" t="s">
        <v>129</v>
      </c>
      <c r="F240" s="18" t="s">
        <v>182</v>
      </c>
      <c r="G240" s="8">
        <v>200</v>
      </c>
      <c r="H240" s="56">
        <v>908.2</v>
      </c>
      <c r="I240" s="13">
        <v>908.2</v>
      </c>
      <c r="J240" s="13">
        <v>908.2</v>
      </c>
      <c r="K240" s="2"/>
      <c r="L240" s="3"/>
      <c r="M240" s="3"/>
      <c r="N240" s="3"/>
      <c r="O240" s="3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</row>
    <row r="241" spans="1:36" s="83" customFormat="1" ht="53.25" customHeight="1" x14ac:dyDescent="0.3">
      <c r="A241" s="7" t="s">
        <v>183</v>
      </c>
      <c r="B241" s="7" t="s">
        <v>184</v>
      </c>
      <c r="C241" s="66" t="s">
        <v>45</v>
      </c>
      <c r="D241" s="8" t="s">
        <v>19</v>
      </c>
      <c r="E241" s="18" t="s">
        <v>19</v>
      </c>
      <c r="F241" s="18" t="s">
        <v>19</v>
      </c>
      <c r="G241" s="8" t="s">
        <v>19</v>
      </c>
      <c r="H241" s="56">
        <v>0</v>
      </c>
      <c r="I241" s="13">
        <v>0</v>
      </c>
      <c r="J241" s="13">
        <v>0</v>
      </c>
      <c r="K241" s="2"/>
      <c r="L241" s="3"/>
      <c r="M241" s="3"/>
      <c r="N241" s="3"/>
      <c r="O241" s="3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</row>
    <row r="242" spans="1:36" s="83" customFormat="1" ht="53.25" customHeight="1" x14ac:dyDescent="0.3">
      <c r="A242" s="7"/>
      <c r="B242" s="7"/>
      <c r="C242" s="66" t="s">
        <v>143</v>
      </c>
      <c r="D242" s="8" t="s">
        <v>19</v>
      </c>
      <c r="E242" s="18" t="s">
        <v>19</v>
      </c>
      <c r="F242" s="18" t="s">
        <v>19</v>
      </c>
      <c r="G242" s="8" t="s">
        <v>19</v>
      </c>
      <c r="H242" s="56">
        <v>0</v>
      </c>
      <c r="I242" s="13">
        <v>0</v>
      </c>
      <c r="J242" s="13">
        <v>0</v>
      </c>
      <c r="K242" s="2"/>
      <c r="L242" s="3"/>
      <c r="M242" s="3"/>
      <c r="N242" s="3"/>
      <c r="O242" s="3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</row>
    <row r="243" spans="1:36" s="83" customFormat="1" ht="53.25" customHeight="1" x14ac:dyDescent="0.3">
      <c r="A243" s="7"/>
      <c r="B243" s="7"/>
      <c r="C243" s="66" t="s">
        <v>185</v>
      </c>
      <c r="D243" s="8">
        <v>803</v>
      </c>
      <c r="E243" s="18" t="s">
        <v>23</v>
      </c>
      <c r="F243" s="18" t="s">
        <v>186</v>
      </c>
      <c r="G243" s="8" t="s">
        <v>19</v>
      </c>
      <c r="H243" s="56">
        <f>H250</f>
        <v>0</v>
      </c>
      <c r="I243" s="13">
        <v>0</v>
      </c>
      <c r="J243" s="13">
        <v>0</v>
      </c>
      <c r="K243" s="2"/>
      <c r="L243" s="3"/>
      <c r="M243" s="3"/>
      <c r="N243" s="3"/>
      <c r="O243" s="3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</row>
    <row r="244" spans="1:36" s="83" customFormat="1" ht="47.25" customHeight="1" x14ac:dyDescent="0.3">
      <c r="A244" s="7"/>
      <c r="B244" s="7"/>
      <c r="C244" s="66" t="s">
        <v>187</v>
      </c>
      <c r="D244" s="8">
        <v>808</v>
      </c>
      <c r="E244" s="18" t="s">
        <v>23</v>
      </c>
      <c r="F244" s="18" t="s">
        <v>186</v>
      </c>
      <c r="G244" s="18" t="s">
        <v>19</v>
      </c>
      <c r="H244" s="56">
        <v>0</v>
      </c>
      <c r="I244" s="13">
        <v>0</v>
      </c>
      <c r="J244" s="13">
        <f>J251+J252+J253</f>
        <v>0</v>
      </c>
      <c r="K244" s="2"/>
      <c r="L244" s="3"/>
      <c r="M244" s="3"/>
      <c r="N244" s="3"/>
      <c r="O244" s="3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</row>
    <row r="245" spans="1:36" s="31" customFormat="1" ht="45" customHeight="1" x14ac:dyDescent="0.3">
      <c r="A245" s="7" t="s">
        <v>37</v>
      </c>
      <c r="B245" s="7" t="s">
        <v>188</v>
      </c>
      <c r="C245" s="66" t="s">
        <v>45</v>
      </c>
      <c r="D245" s="18" t="s">
        <v>19</v>
      </c>
      <c r="E245" s="18" t="s">
        <v>19</v>
      </c>
      <c r="F245" s="18" t="s">
        <v>19</v>
      </c>
      <c r="G245" s="18" t="s">
        <v>19</v>
      </c>
      <c r="H245" s="56">
        <f t="shared" ref="H245:I248" si="82">H250+H251+H253</f>
        <v>0</v>
      </c>
      <c r="I245" s="13">
        <f t="shared" si="82"/>
        <v>0</v>
      </c>
      <c r="J245" s="13">
        <v>0</v>
      </c>
      <c r="K245" s="2"/>
      <c r="L245" s="3"/>
      <c r="M245" s="3"/>
      <c r="N245" s="3"/>
      <c r="O245" s="3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s="31" customFormat="1" ht="43.5" customHeight="1" x14ac:dyDescent="0.3">
      <c r="A246" s="7"/>
      <c r="B246" s="7"/>
      <c r="C246" s="66" t="s">
        <v>143</v>
      </c>
      <c r="D246" s="18" t="s">
        <v>19</v>
      </c>
      <c r="E246" s="18" t="s">
        <v>19</v>
      </c>
      <c r="F246" s="18" t="s">
        <v>19</v>
      </c>
      <c r="G246" s="18" t="s">
        <v>19</v>
      </c>
      <c r="H246" s="56">
        <f t="shared" si="82"/>
        <v>0</v>
      </c>
      <c r="I246" s="13">
        <f t="shared" si="82"/>
        <v>0</v>
      </c>
      <c r="J246" s="13">
        <v>1</v>
      </c>
      <c r="K246" s="2"/>
      <c r="L246" s="3"/>
      <c r="M246" s="3"/>
      <c r="N246" s="3"/>
      <c r="O246" s="3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s="31" customFormat="1" ht="54.75" customHeight="1" x14ac:dyDescent="0.3">
      <c r="A247" s="7"/>
      <c r="B247" s="7"/>
      <c r="C247" s="66" t="s">
        <v>185</v>
      </c>
      <c r="D247" s="18" t="s">
        <v>59</v>
      </c>
      <c r="E247" s="18" t="s">
        <v>23</v>
      </c>
      <c r="F247" s="18" t="s">
        <v>186</v>
      </c>
      <c r="G247" s="18" t="s">
        <v>39</v>
      </c>
      <c r="H247" s="56">
        <f t="shared" si="82"/>
        <v>0</v>
      </c>
      <c r="I247" s="13">
        <f t="shared" si="82"/>
        <v>0</v>
      </c>
      <c r="J247" s="13">
        <v>2</v>
      </c>
      <c r="K247" s="2"/>
      <c r="L247" s="3"/>
      <c r="M247" s="3"/>
      <c r="N247" s="3"/>
      <c r="O247" s="3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s="31" customFormat="1" ht="54.75" customHeight="1" x14ac:dyDescent="0.3">
      <c r="A248" s="7"/>
      <c r="B248" s="7"/>
      <c r="C248" s="66" t="s">
        <v>187</v>
      </c>
      <c r="D248" s="18" t="s">
        <v>19</v>
      </c>
      <c r="E248" s="18" t="s">
        <v>23</v>
      </c>
      <c r="F248" s="18" t="s">
        <v>186</v>
      </c>
      <c r="G248" s="18" t="s">
        <v>39</v>
      </c>
      <c r="H248" s="56">
        <f t="shared" si="82"/>
        <v>0</v>
      </c>
      <c r="I248" s="13">
        <f t="shared" si="82"/>
        <v>0</v>
      </c>
      <c r="J248" s="13">
        <v>3</v>
      </c>
      <c r="K248" s="2"/>
      <c r="L248" s="3"/>
      <c r="M248" s="3"/>
      <c r="N248" s="3"/>
      <c r="O248" s="3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s="31" customFormat="1" ht="54.75" hidden="1" customHeight="1" x14ac:dyDescent="0.3">
      <c r="A249" s="7"/>
      <c r="B249" s="7"/>
      <c r="C249" s="64" t="s">
        <v>185</v>
      </c>
      <c r="D249" s="8">
        <v>803</v>
      </c>
      <c r="E249" s="18" t="s">
        <v>189</v>
      </c>
      <c r="F249" s="18" t="s">
        <v>190</v>
      </c>
      <c r="G249" s="8">
        <v>500</v>
      </c>
      <c r="H249" s="56"/>
      <c r="I249" s="13"/>
      <c r="J249" s="13"/>
      <c r="K249" s="2"/>
      <c r="L249" s="3"/>
      <c r="M249" s="3"/>
      <c r="N249" s="3"/>
      <c r="O249" s="3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s="31" customFormat="1" ht="54.75" hidden="1" customHeight="1" x14ac:dyDescent="0.3">
      <c r="A250" s="7"/>
      <c r="B250" s="7"/>
      <c r="C250" s="64"/>
      <c r="D250" s="8">
        <v>803</v>
      </c>
      <c r="E250" s="18" t="s">
        <v>189</v>
      </c>
      <c r="F250" s="18" t="s">
        <v>191</v>
      </c>
      <c r="G250" s="8">
        <v>500</v>
      </c>
      <c r="H250" s="56">
        <v>0</v>
      </c>
      <c r="I250" s="13">
        <v>0</v>
      </c>
      <c r="J250" s="13">
        <v>0</v>
      </c>
      <c r="K250" s="2"/>
      <c r="L250" s="3"/>
      <c r="M250" s="3"/>
      <c r="N250" s="3"/>
      <c r="O250" s="3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s="31" customFormat="1" ht="22.5" hidden="1" customHeight="1" x14ac:dyDescent="0.3">
      <c r="A251" s="7"/>
      <c r="B251" s="7"/>
      <c r="C251" s="64" t="s">
        <v>187</v>
      </c>
      <c r="D251" s="7">
        <v>803</v>
      </c>
      <c r="E251" s="84" t="s">
        <v>189</v>
      </c>
      <c r="F251" s="84" t="s">
        <v>192</v>
      </c>
      <c r="G251" s="7">
        <v>500</v>
      </c>
      <c r="H251" s="85">
        <v>0</v>
      </c>
      <c r="I251" s="86">
        <v>0</v>
      </c>
      <c r="J251" s="86">
        <v>0</v>
      </c>
      <c r="K251" s="2"/>
      <c r="L251" s="3"/>
      <c r="M251" s="3"/>
      <c r="N251" s="3"/>
      <c r="O251" s="3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s="31" customFormat="1" ht="30" hidden="1" customHeight="1" x14ac:dyDescent="0.3">
      <c r="A252" s="7"/>
      <c r="B252" s="7"/>
      <c r="C252" s="64"/>
      <c r="D252" s="7"/>
      <c r="E252" s="84"/>
      <c r="F252" s="84"/>
      <c r="G252" s="7"/>
      <c r="H252" s="85"/>
      <c r="I252" s="86"/>
      <c r="J252" s="86"/>
      <c r="K252" s="2"/>
      <c r="L252" s="3"/>
      <c r="M252" s="3"/>
      <c r="N252" s="3"/>
      <c r="O252" s="3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s="31" customFormat="1" ht="54.75" hidden="1" customHeight="1" x14ac:dyDescent="0.3">
      <c r="A253" s="7"/>
      <c r="B253" s="7"/>
      <c r="C253" s="64"/>
      <c r="D253" s="8">
        <v>808</v>
      </c>
      <c r="E253" s="18" t="s">
        <v>189</v>
      </c>
      <c r="F253" s="18" t="s">
        <v>191</v>
      </c>
      <c r="G253" s="8">
        <v>500</v>
      </c>
      <c r="H253" s="56">
        <v>0</v>
      </c>
      <c r="I253" s="13">
        <v>0</v>
      </c>
      <c r="J253" s="13">
        <v>0</v>
      </c>
      <c r="K253" s="2"/>
      <c r="L253" s="3"/>
      <c r="M253" s="3"/>
      <c r="N253" s="3"/>
      <c r="O253" s="3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s="31" customFormat="1" ht="41.25" customHeight="1" x14ac:dyDescent="0.3">
      <c r="A254" s="35"/>
      <c r="B254" s="35"/>
      <c r="C254" s="87"/>
      <c r="D254" s="87"/>
      <c r="E254" s="87"/>
      <c r="F254" s="87"/>
      <c r="G254" s="87"/>
      <c r="H254" s="9"/>
      <c r="I254" s="88"/>
      <c r="J254" s="88"/>
      <c r="K254" s="2"/>
      <c r="L254" s="3"/>
      <c r="M254" s="3"/>
      <c r="N254" s="3"/>
      <c r="O254" s="3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s="31" customFormat="1" x14ac:dyDescent="0.3">
      <c r="A255" s="35"/>
      <c r="B255" s="35"/>
      <c r="C255" s="87"/>
      <c r="D255" s="87"/>
      <c r="E255" s="87"/>
      <c r="F255" s="87"/>
      <c r="G255" s="87"/>
      <c r="H255" s="9"/>
      <c r="I255" s="88"/>
      <c r="J255" s="88"/>
      <c r="K255" s="2"/>
      <c r="L255" s="3"/>
      <c r="M255" s="3"/>
      <c r="N255" s="3"/>
      <c r="O255" s="3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s="31" customFormat="1" ht="57" customHeight="1" x14ac:dyDescent="0.3">
      <c r="A256" s="89"/>
      <c r="B256" s="89"/>
      <c r="C256" s="87"/>
      <c r="D256" s="87"/>
      <c r="E256" s="90"/>
      <c r="F256" s="87"/>
      <c r="G256" s="87"/>
      <c r="H256" s="9"/>
      <c r="I256" s="88"/>
      <c r="J256" s="88"/>
      <c r="K256" s="2"/>
      <c r="L256" s="3"/>
      <c r="M256" s="3"/>
      <c r="N256" s="3"/>
      <c r="O256" s="3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s="31" customFormat="1" x14ac:dyDescent="0.3">
      <c r="A257" s="89"/>
      <c r="B257" s="89"/>
      <c r="C257" s="87"/>
      <c r="D257" s="87"/>
      <c r="E257" s="87"/>
      <c r="F257" s="87"/>
      <c r="G257" s="87"/>
      <c r="H257" s="9"/>
      <c r="I257" s="88"/>
      <c r="J257" s="88"/>
      <c r="K257" s="2"/>
      <c r="L257" s="3"/>
      <c r="M257" s="3"/>
      <c r="N257" s="3"/>
      <c r="O257" s="3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s="31" customFormat="1" x14ac:dyDescent="0.3">
      <c r="A258" s="89"/>
      <c r="B258" s="89"/>
      <c r="C258" s="87"/>
      <c r="D258" s="87"/>
      <c r="E258" s="87"/>
      <c r="F258" s="87"/>
      <c r="G258" s="87"/>
      <c r="H258" s="9"/>
      <c r="I258" s="88"/>
      <c r="J258" s="88"/>
      <c r="K258" s="2"/>
      <c r="L258" s="3"/>
      <c r="M258" s="3"/>
      <c r="N258" s="3"/>
      <c r="O258" s="3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s="31" customFormat="1" ht="97.5" customHeight="1" x14ac:dyDescent="0.3">
      <c r="A259" s="89"/>
      <c r="B259" s="89"/>
      <c r="C259" s="87"/>
      <c r="D259" s="87"/>
      <c r="E259" s="87"/>
      <c r="F259" s="87"/>
      <c r="G259" s="87"/>
      <c r="H259" s="9"/>
      <c r="I259" s="88"/>
      <c r="J259" s="88"/>
      <c r="K259" s="2"/>
      <c r="L259" s="3"/>
      <c r="M259" s="3"/>
      <c r="N259" s="3"/>
      <c r="O259" s="3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s="31" customFormat="1" x14ac:dyDescent="0.3">
      <c r="A260" s="89"/>
      <c r="B260" s="89"/>
      <c r="C260" s="87"/>
      <c r="D260" s="87"/>
      <c r="E260" s="87"/>
      <c r="F260" s="87"/>
      <c r="G260" s="87"/>
      <c r="H260" s="9"/>
      <c r="I260" s="88"/>
      <c r="J260" s="88"/>
      <c r="K260" s="2"/>
      <c r="L260" s="3"/>
      <c r="M260" s="3"/>
      <c r="N260" s="3"/>
      <c r="O260" s="3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s="31" customFormat="1" x14ac:dyDescent="0.3">
      <c r="A261" s="89"/>
      <c r="B261" s="89"/>
      <c r="C261" s="87"/>
      <c r="D261" s="87"/>
      <c r="E261" s="87"/>
      <c r="F261" s="87"/>
      <c r="G261" s="87"/>
      <c r="H261" s="9"/>
      <c r="I261" s="88"/>
      <c r="J261" s="88"/>
      <c r="K261" s="2"/>
      <c r="L261" s="3"/>
      <c r="M261" s="3"/>
      <c r="N261" s="3"/>
      <c r="O261" s="3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s="31" customFormat="1" ht="57" customHeight="1" x14ac:dyDescent="0.3">
      <c r="A262" s="89"/>
      <c r="B262" s="89"/>
      <c r="C262" s="87"/>
      <c r="D262" s="87"/>
      <c r="E262" s="90"/>
      <c r="F262" s="87"/>
      <c r="G262" s="87"/>
      <c r="H262" s="9"/>
      <c r="I262" s="88"/>
      <c r="J262" s="88"/>
      <c r="K262" s="2"/>
      <c r="L262" s="3"/>
      <c r="M262" s="3"/>
      <c r="N262" s="3"/>
      <c r="O262" s="3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s="31" customFormat="1" ht="40.5" customHeight="1" x14ac:dyDescent="0.3">
      <c r="A263" s="89"/>
      <c r="B263" s="89"/>
      <c r="C263" s="87"/>
      <c r="D263" s="87"/>
      <c r="E263" s="90"/>
      <c r="F263" s="87"/>
      <c r="G263" s="87"/>
      <c r="H263" s="9"/>
      <c r="I263" s="88"/>
      <c r="J263" s="88"/>
      <c r="K263" s="2"/>
      <c r="L263" s="3"/>
      <c r="M263" s="3"/>
      <c r="N263" s="3"/>
      <c r="O263" s="3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s="31" customFormat="1" ht="39" customHeight="1" x14ac:dyDescent="0.3">
      <c r="A264" s="89"/>
      <c r="B264" s="89"/>
      <c r="C264" s="87"/>
      <c r="D264" s="87"/>
      <c r="E264" s="90"/>
      <c r="F264" s="87"/>
      <c r="G264" s="87"/>
      <c r="H264" s="9"/>
      <c r="I264" s="88"/>
      <c r="J264" s="88"/>
      <c r="K264" s="2"/>
      <c r="L264" s="3"/>
      <c r="M264" s="3"/>
      <c r="N264" s="3"/>
      <c r="O264" s="3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s="31" customFormat="1" ht="60" customHeight="1" x14ac:dyDescent="0.3">
      <c r="A265" s="89"/>
      <c r="B265" s="89"/>
      <c r="C265" s="87"/>
      <c r="D265" s="87"/>
      <c r="E265" s="90"/>
      <c r="F265" s="87"/>
      <c r="G265" s="87"/>
      <c r="H265" s="9"/>
      <c r="I265" s="88"/>
      <c r="J265" s="88"/>
      <c r="K265" s="2"/>
      <c r="L265" s="3"/>
      <c r="M265" s="3"/>
      <c r="N265" s="3"/>
      <c r="O265" s="3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s="31" customFormat="1" x14ac:dyDescent="0.3">
      <c r="A266" s="89"/>
      <c r="B266" s="89"/>
      <c r="C266" s="87"/>
      <c r="D266" s="87"/>
      <c r="E266" s="87"/>
      <c r="F266" s="87"/>
      <c r="G266" s="87"/>
      <c r="H266" s="9"/>
      <c r="I266" s="88"/>
      <c r="J266" s="88"/>
      <c r="K266" s="2"/>
      <c r="L266" s="3"/>
      <c r="M266" s="3"/>
      <c r="N266" s="3"/>
      <c r="O266" s="3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s="31" customFormat="1" x14ac:dyDescent="0.3">
      <c r="A267" s="89"/>
      <c r="B267" s="89"/>
      <c r="C267" s="87"/>
      <c r="D267" s="87"/>
      <c r="E267" s="87"/>
      <c r="F267" s="87"/>
      <c r="G267" s="87"/>
      <c r="H267" s="9"/>
      <c r="I267" s="88"/>
      <c r="J267" s="88"/>
      <c r="K267" s="2"/>
      <c r="L267" s="3"/>
      <c r="M267" s="3"/>
      <c r="N267" s="3"/>
      <c r="O267" s="3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s="31" customFormat="1" ht="47.25" customHeight="1" x14ac:dyDescent="0.3">
      <c r="A268" s="87"/>
      <c r="B268" s="87"/>
      <c r="C268" s="87"/>
      <c r="D268" s="87"/>
      <c r="E268" s="90"/>
      <c r="F268" s="87"/>
      <c r="G268" s="87"/>
      <c r="H268" s="9"/>
      <c r="I268" s="88"/>
      <c r="J268" s="88"/>
      <c r="K268" s="2"/>
      <c r="L268" s="3"/>
      <c r="M268" s="3"/>
      <c r="N268" s="3"/>
      <c r="O268" s="3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s="31" customFormat="1" ht="47.25" customHeight="1" x14ac:dyDescent="0.3">
      <c r="A269" s="87"/>
      <c r="B269" s="87"/>
      <c r="C269" s="87"/>
      <c r="D269" s="87"/>
      <c r="E269" s="90"/>
      <c r="F269" s="87"/>
      <c r="G269" s="87"/>
      <c r="H269" s="9"/>
      <c r="I269" s="88"/>
      <c r="J269" s="88"/>
      <c r="K269" s="2"/>
      <c r="L269" s="3"/>
      <c r="M269" s="3"/>
      <c r="N269" s="3"/>
      <c r="O269" s="3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s="31" customFormat="1" ht="54" customHeight="1" x14ac:dyDescent="0.3">
      <c r="A270" s="89"/>
      <c r="B270" s="89"/>
      <c r="C270" s="87"/>
      <c r="D270" s="87"/>
      <c r="E270" s="90"/>
      <c r="F270" s="87"/>
      <c r="G270" s="87"/>
      <c r="H270" s="9"/>
      <c r="I270" s="88"/>
      <c r="J270" s="88"/>
      <c r="K270" s="2"/>
      <c r="L270" s="3"/>
      <c r="M270" s="3"/>
      <c r="N270" s="3"/>
      <c r="O270" s="3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s="31" customFormat="1" ht="45" customHeight="1" x14ac:dyDescent="0.3">
      <c r="A271" s="89"/>
      <c r="B271" s="89"/>
      <c r="C271" s="87"/>
      <c r="D271" s="87"/>
      <c r="E271" s="90"/>
      <c r="F271" s="87"/>
      <c r="G271" s="87"/>
      <c r="H271" s="9"/>
      <c r="I271" s="88"/>
      <c r="J271" s="88"/>
      <c r="K271" s="2"/>
      <c r="L271" s="3"/>
      <c r="M271" s="3"/>
      <c r="N271" s="3"/>
      <c r="O271" s="3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s="31" customFormat="1" ht="49.5" customHeight="1" x14ac:dyDescent="0.3">
      <c r="A272" s="89"/>
      <c r="B272" s="89"/>
      <c r="C272" s="87"/>
      <c r="D272" s="87"/>
      <c r="E272" s="90"/>
      <c r="F272" s="87"/>
      <c r="G272" s="87"/>
      <c r="H272" s="9"/>
      <c r="I272" s="88"/>
      <c r="J272" s="88"/>
      <c r="K272" s="2"/>
      <c r="L272" s="3"/>
      <c r="M272" s="3"/>
      <c r="N272" s="3"/>
      <c r="O272" s="3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s="31" customFormat="1" ht="53.25" customHeight="1" x14ac:dyDescent="0.3">
      <c r="A273" s="89"/>
      <c r="B273" s="89"/>
      <c r="C273" s="87"/>
      <c r="D273" s="87"/>
      <c r="E273" s="90"/>
      <c r="F273" s="87"/>
      <c r="G273" s="87"/>
      <c r="H273" s="9"/>
      <c r="I273" s="88"/>
      <c r="J273" s="88"/>
      <c r="K273" s="2"/>
      <c r="L273" s="3"/>
      <c r="M273" s="3"/>
      <c r="N273" s="3"/>
      <c r="O273" s="3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s="31" customFormat="1" x14ac:dyDescent="0.3">
      <c r="A274" s="89"/>
      <c r="B274" s="89"/>
      <c r="C274" s="87"/>
      <c r="D274" s="87"/>
      <c r="E274" s="87"/>
      <c r="F274" s="87"/>
      <c r="G274" s="87"/>
      <c r="H274" s="9"/>
      <c r="I274" s="88"/>
      <c r="J274" s="88"/>
      <c r="K274" s="2"/>
      <c r="L274" s="3"/>
      <c r="M274" s="3"/>
      <c r="N274" s="3"/>
      <c r="O274" s="3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s="31" customFormat="1" x14ac:dyDescent="0.3">
      <c r="A275" s="89"/>
      <c r="B275" s="89"/>
      <c r="C275" s="87"/>
      <c r="D275" s="87"/>
      <c r="E275" s="87"/>
      <c r="F275" s="87"/>
      <c r="G275" s="87"/>
      <c r="H275" s="9"/>
      <c r="I275" s="88"/>
      <c r="J275" s="88"/>
      <c r="K275" s="2"/>
      <c r="L275" s="3"/>
      <c r="M275" s="3"/>
      <c r="N275" s="3"/>
      <c r="O275" s="3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54.75" customHeight="1" x14ac:dyDescent="0.3">
      <c r="A276" s="89"/>
      <c r="B276" s="89"/>
      <c r="C276" s="87"/>
      <c r="D276" s="87"/>
      <c r="E276" s="90"/>
      <c r="F276" s="90"/>
      <c r="G276" s="87"/>
      <c r="H276" s="9"/>
      <c r="I276" s="88"/>
      <c r="J276" s="88"/>
    </row>
    <row r="277" spans="1:36" ht="44.25" customHeight="1" x14ac:dyDescent="0.3">
      <c r="A277" s="89"/>
      <c r="B277" s="89"/>
      <c r="C277" s="87"/>
      <c r="D277" s="87"/>
      <c r="E277" s="90"/>
      <c r="F277" s="90"/>
      <c r="G277" s="87"/>
      <c r="H277" s="9"/>
      <c r="I277" s="88"/>
      <c r="J277" s="88"/>
    </row>
    <row r="278" spans="1:36" ht="44.25" customHeight="1" x14ac:dyDescent="0.3">
      <c r="A278" s="89"/>
      <c r="B278" s="89"/>
      <c r="C278" s="87"/>
      <c r="D278" s="87"/>
      <c r="E278" s="90"/>
      <c r="F278" s="90"/>
      <c r="G278" s="87"/>
      <c r="H278" s="9"/>
      <c r="I278" s="88"/>
      <c r="J278" s="88"/>
    </row>
    <row r="279" spans="1:36" s="31" customFormat="1" ht="83.25" customHeight="1" x14ac:dyDescent="0.3">
      <c r="A279" s="89"/>
      <c r="B279" s="89"/>
      <c r="C279" s="87"/>
      <c r="D279" s="87"/>
      <c r="E279" s="90"/>
      <c r="F279" s="87"/>
      <c r="G279" s="87"/>
      <c r="H279" s="9"/>
      <c r="I279" s="88"/>
      <c r="J279" s="88"/>
      <c r="K279" s="2"/>
      <c r="L279" s="3"/>
      <c r="M279" s="3"/>
      <c r="N279" s="3"/>
      <c r="O279" s="3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s="31" customFormat="1" x14ac:dyDescent="0.3">
      <c r="A280" s="89"/>
      <c r="B280" s="89"/>
      <c r="C280" s="87"/>
      <c r="D280" s="87"/>
      <c r="E280" s="87"/>
      <c r="F280" s="87"/>
      <c r="G280" s="87"/>
      <c r="H280" s="9"/>
      <c r="I280" s="88"/>
      <c r="J280" s="88"/>
      <c r="K280" s="2"/>
      <c r="L280" s="3"/>
      <c r="M280" s="3"/>
      <c r="N280" s="3"/>
      <c r="O280" s="3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s="31" customFormat="1" x14ac:dyDescent="0.3">
      <c r="A281" s="89"/>
      <c r="B281" s="89"/>
      <c r="C281" s="87"/>
      <c r="D281" s="87"/>
      <c r="E281" s="87"/>
      <c r="F281" s="87"/>
      <c r="G281" s="87"/>
      <c r="H281" s="9"/>
      <c r="I281" s="88"/>
      <c r="J281" s="88"/>
      <c r="K281" s="2"/>
      <c r="L281" s="3"/>
      <c r="M281" s="3"/>
      <c r="N281" s="3"/>
      <c r="O281" s="3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6" spans="1:36" s="31" customFormat="1" ht="124.5" customHeight="1" x14ac:dyDescent="0.3">
      <c r="A286" s="91"/>
      <c r="B286" s="91"/>
      <c r="C286" s="92"/>
      <c r="D286" s="92"/>
      <c r="E286" s="93"/>
      <c r="F286" s="92"/>
      <c r="G286" s="92"/>
      <c r="H286" s="94"/>
      <c r="I286" s="95"/>
      <c r="J286" s="95"/>
      <c r="K286" s="2"/>
      <c r="L286" s="3"/>
      <c r="M286" s="3"/>
      <c r="N286" s="3"/>
      <c r="O286" s="3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s="31" customFormat="1" ht="47.25" customHeight="1" x14ac:dyDescent="0.3">
      <c r="A287" s="91"/>
      <c r="B287" s="91"/>
      <c r="C287" s="92"/>
      <c r="D287" s="92"/>
      <c r="E287" s="93"/>
      <c r="F287" s="92"/>
      <c r="G287" s="92"/>
      <c r="H287" s="94"/>
      <c r="I287" s="95"/>
      <c r="J287" s="95"/>
      <c r="K287" s="2"/>
      <c r="L287" s="3"/>
      <c r="M287" s="3"/>
      <c r="N287" s="3"/>
      <c r="O287" s="3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s="31" customFormat="1" ht="48" customHeight="1" x14ac:dyDescent="0.3">
      <c r="A288" s="91"/>
      <c r="B288" s="91"/>
      <c r="C288" s="92"/>
      <c r="D288" s="92"/>
      <c r="E288" s="93"/>
      <c r="F288" s="92"/>
      <c r="G288" s="92"/>
      <c r="H288" s="94"/>
      <c r="I288" s="95"/>
      <c r="J288" s="95"/>
      <c r="K288" s="2"/>
      <c r="L288" s="3"/>
      <c r="M288" s="3"/>
      <c r="N288" s="3"/>
      <c r="O288" s="3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s="31" customFormat="1" ht="54.75" customHeight="1" x14ac:dyDescent="0.3">
      <c r="A289" s="91"/>
      <c r="B289" s="91"/>
      <c r="C289" s="92"/>
      <c r="D289" s="92"/>
      <c r="E289" s="92"/>
      <c r="F289" s="92"/>
      <c r="G289" s="92"/>
      <c r="H289" s="94"/>
      <c r="I289" s="95"/>
      <c r="J289" s="95"/>
      <c r="K289" s="2"/>
      <c r="L289" s="3"/>
      <c r="M289" s="3"/>
      <c r="N289" s="3"/>
      <c r="O289" s="3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s="31" customFormat="1" x14ac:dyDescent="0.3">
      <c r="A290" s="91"/>
      <c r="B290" s="91"/>
      <c r="C290" s="92"/>
      <c r="D290" s="92"/>
      <c r="E290" s="92"/>
      <c r="F290" s="92"/>
      <c r="G290" s="92"/>
      <c r="H290" s="94"/>
      <c r="I290" s="95"/>
      <c r="J290" s="95"/>
      <c r="K290" s="2"/>
      <c r="L290" s="3"/>
      <c r="M290" s="3"/>
      <c r="N290" s="3"/>
      <c r="O290" s="3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s="31" customFormat="1" x14ac:dyDescent="0.3">
      <c r="A291" s="91"/>
      <c r="B291" s="91"/>
      <c r="C291" s="92"/>
      <c r="D291" s="92"/>
      <c r="E291" s="92"/>
      <c r="F291" s="92"/>
      <c r="G291" s="92"/>
      <c r="H291" s="94"/>
      <c r="I291" s="95"/>
      <c r="J291" s="95"/>
      <c r="K291" s="2"/>
      <c r="L291" s="3"/>
      <c r="M291" s="3"/>
      <c r="N291" s="3"/>
      <c r="O291" s="3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s="31" customFormat="1" ht="62.25" customHeight="1" x14ac:dyDescent="0.3">
      <c r="A292" s="91"/>
      <c r="B292" s="91"/>
      <c r="C292" s="92"/>
      <c r="D292" s="92"/>
      <c r="E292" s="92"/>
      <c r="F292" s="92"/>
      <c r="G292" s="92"/>
      <c r="H292" s="94"/>
      <c r="I292" s="95"/>
      <c r="J292" s="95"/>
      <c r="K292" s="2"/>
      <c r="L292" s="3"/>
      <c r="M292" s="3"/>
      <c r="N292" s="3"/>
      <c r="O292" s="3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s="31" customFormat="1" x14ac:dyDescent="0.3">
      <c r="A293" s="91"/>
      <c r="B293" s="91"/>
      <c r="C293" s="92"/>
      <c r="D293" s="92"/>
      <c r="E293" s="92"/>
      <c r="F293" s="92"/>
      <c r="G293" s="92"/>
      <c r="H293" s="94"/>
      <c r="I293" s="95"/>
      <c r="J293" s="95"/>
      <c r="K293" s="2"/>
      <c r="L293" s="3"/>
      <c r="M293" s="3"/>
      <c r="N293" s="3"/>
      <c r="O293" s="3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s="31" customFormat="1" x14ac:dyDescent="0.3">
      <c r="A294" s="91"/>
      <c r="B294" s="91"/>
      <c r="C294" s="92"/>
      <c r="D294" s="92"/>
      <c r="E294" s="92"/>
      <c r="F294" s="92"/>
      <c r="G294" s="92"/>
      <c r="H294" s="94"/>
      <c r="I294" s="95"/>
      <c r="J294" s="95"/>
      <c r="K294" s="2"/>
      <c r="L294" s="3"/>
      <c r="M294" s="3"/>
      <c r="N294" s="3"/>
      <c r="O294" s="3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s="31" customFormat="1" ht="58.5" customHeight="1" x14ac:dyDescent="0.3">
      <c r="A295" s="91"/>
      <c r="B295" s="91"/>
      <c r="C295" s="92"/>
      <c r="D295" s="92"/>
      <c r="E295" s="93"/>
      <c r="F295" s="92"/>
      <c r="G295" s="92"/>
      <c r="H295" s="94"/>
      <c r="I295" s="95"/>
      <c r="J295" s="95"/>
      <c r="K295" s="2"/>
      <c r="L295" s="3"/>
      <c r="M295" s="3"/>
      <c r="N295" s="3"/>
      <c r="O295" s="3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s="31" customFormat="1" x14ac:dyDescent="0.3">
      <c r="A296" s="91"/>
      <c r="B296" s="91"/>
      <c r="C296" s="92"/>
      <c r="D296" s="92"/>
      <c r="E296" s="93"/>
      <c r="F296" s="92"/>
      <c r="G296" s="92"/>
      <c r="H296" s="94"/>
      <c r="I296" s="95"/>
      <c r="J296" s="95"/>
      <c r="K296" s="2"/>
      <c r="L296" s="3"/>
      <c r="M296" s="3"/>
      <c r="N296" s="3"/>
      <c r="O296" s="3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s="31" customFormat="1" x14ac:dyDescent="0.3">
      <c r="A297" s="91"/>
      <c r="B297" s="91"/>
      <c r="C297" s="92"/>
      <c r="D297" s="92"/>
      <c r="E297" s="93"/>
      <c r="F297" s="92"/>
      <c r="G297" s="92"/>
      <c r="H297" s="94"/>
      <c r="I297" s="95"/>
      <c r="J297" s="95"/>
      <c r="K297" s="2"/>
      <c r="L297" s="3"/>
      <c r="M297" s="3"/>
      <c r="N297" s="3"/>
      <c r="O297" s="3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s="97" customFormat="1" ht="48" customHeight="1" x14ac:dyDescent="0.3">
      <c r="A298" s="92"/>
      <c r="B298" s="92"/>
      <c r="C298" s="92"/>
      <c r="D298" s="92"/>
      <c r="E298" s="93"/>
      <c r="F298" s="92"/>
      <c r="G298" s="92"/>
      <c r="H298" s="94"/>
      <c r="I298" s="95"/>
      <c r="J298" s="95"/>
      <c r="K298" s="2"/>
      <c r="L298" s="3"/>
      <c r="M298" s="3"/>
      <c r="N298" s="3"/>
      <c r="O298" s="3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</row>
    <row r="299" spans="1:36" s="97" customFormat="1" ht="48" customHeight="1" x14ac:dyDescent="0.3">
      <c r="A299" s="92"/>
      <c r="B299" s="92"/>
      <c r="C299" s="92"/>
      <c r="D299" s="92"/>
      <c r="E299" s="93"/>
      <c r="F299" s="92"/>
      <c r="G299" s="92"/>
      <c r="H299" s="94"/>
      <c r="I299" s="95"/>
      <c r="J299" s="95"/>
      <c r="K299" s="2"/>
      <c r="L299" s="3"/>
      <c r="M299" s="3"/>
      <c r="N299" s="3"/>
      <c r="O299" s="3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</row>
    <row r="300" spans="1:36" s="31" customFormat="1" ht="57.75" customHeight="1" x14ac:dyDescent="0.3">
      <c r="A300" s="91"/>
      <c r="B300" s="91"/>
      <c r="C300" s="92"/>
      <c r="D300" s="92"/>
      <c r="E300" s="93"/>
      <c r="F300" s="92"/>
      <c r="G300" s="92"/>
      <c r="H300" s="94"/>
      <c r="I300" s="95"/>
      <c r="J300" s="95"/>
      <c r="K300" s="2"/>
      <c r="L300" s="3"/>
      <c r="M300" s="3"/>
      <c r="N300" s="3"/>
      <c r="O300" s="3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s="31" customFormat="1" ht="63.75" customHeight="1" x14ac:dyDescent="0.3">
      <c r="A301" s="91"/>
      <c r="B301" s="91"/>
      <c r="C301" s="92"/>
      <c r="D301" s="92"/>
      <c r="E301" s="92"/>
      <c r="F301" s="98"/>
      <c r="G301" s="92"/>
      <c r="H301" s="94"/>
      <c r="I301" s="95"/>
      <c r="J301" s="95"/>
      <c r="K301" s="2"/>
      <c r="L301" s="3"/>
      <c r="M301" s="3"/>
      <c r="N301" s="3"/>
      <c r="O301" s="3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s="31" customFormat="1" ht="38.25" customHeight="1" x14ac:dyDescent="0.3">
      <c r="A302" s="91"/>
      <c r="B302" s="91"/>
      <c r="C302" s="92"/>
      <c r="D302" s="92"/>
      <c r="E302" s="92"/>
      <c r="F302" s="98"/>
      <c r="G302" s="92"/>
      <c r="H302" s="94"/>
      <c r="I302" s="95"/>
      <c r="J302" s="95"/>
      <c r="K302" s="2"/>
      <c r="L302" s="3"/>
      <c r="M302" s="3"/>
      <c r="N302" s="3"/>
      <c r="O302" s="3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s="31" customFormat="1" ht="38.25" customHeight="1" x14ac:dyDescent="0.3">
      <c r="A303" s="91"/>
      <c r="B303" s="91"/>
      <c r="C303" s="92"/>
      <c r="D303" s="92"/>
      <c r="E303" s="92"/>
      <c r="F303" s="98"/>
      <c r="G303" s="92"/>
      <c r="H303" s="94"/>
      <c r="I303" s="95"/>
      <c r="J303" s="95"/>
      <c r="K303" s="2"/>
      <c r="L303" s="3"/>
      <c r="M303" s="3"/>
      <c r="N303" s="3"/>
      <c r="O303" s="3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s="31" customFormat="1" ht="46.5" customHeight="1" x14ac:dyDescent="0.3">
      <c r="A304" s="91"/>
      <c r="B304" s="91"/>
      <c r="C304" s="92"/>
      <c r="D304" s="92"/>
      <c r="E304" s="93"/>
      <c r="F304" s="92"/>
      <c r="G304" s="92"/>
      <c r="H304" s="94"/>
      <c r="I304" s="95"/>
      <c r="J304" s="95"/>
      <c r="K304" s="2"/>
      <c r="L304" s="3"/>
      <c r="M304" s="3"/>
      <c r="N304" s="3"/>
      <c r="O304" s="3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s="31" customFormat="1" ht="48.75" customHeight="1" x14ac:dyDescent="0.3">
      <c r="A305" s="91"/>
      <c r="B305" s="91"/>
      <c r="C305" s="92"/>
      <c r="D305" s="92"/>
      <c r="E305" s="93"/>
      <c r="F305" s="92"/>
      <c r="G305" s="92"/>
      <c r="H305" s="94"/>
      <c r="I305" s="95"/>
      <c r="J305" s="95"/>
      <c r="K305" s="2"/>
      <c r="L305" s="3"/>
      <c r="M305" s="3"/>
      <c r="N305" s="3"/>
      <c r="O305" s="3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53.25" customHeight="1" x14ac:dyDescent="0.3">
      <c r="A306" s="91"/>
      <c r="B306" s="91"/>
      <c r="E306" s="93"/>
      <c r="F306" s="93"/>
      <c r="I306" s="95"/>
      <c r="J306" s="95"/>
    </row>
    <row r="307" spans="1:36" s="50" customFormat="1" ht="44.25" customHeight="1" x14ac:dyDescent="0.3">
      <c r="A307" s="91"/>
      <c r="B307" s="91"/>
      <c r="C307" s="92"/>
      <c r="D307" s="92"/>
      <c r="E307" s="93"/>
      <c r="F307" s="93"/>
      <c r="G307" s="92"/>
      <c r="H307" s="94"/>
      <c r="I307" s="95"/>
      <c r="J307" s="95"/>
      <c r="K307" s="2"/>
      <c r="L307" s="3"/>
      <c r="M307" s="3"/>
      <c r="N307" s="3"/>
      <c r="O307" s="3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s="50" customFormat="1" ht="44.25" customHeight="1" x14ac:dyDescent="0.3">
      <c r="A308" s="91"/>
      <c r="B308" s="91"/>
      <c r="C308" s="92"/>
      <c r="D308" s="92"/>
      <c r="E308" s="93"/>
      <c r="F308" s="93"/>
      <c r="G308" s="92"/>
      <c r="H308" s="94"/>
      <c r="I308" s="95"/>
      <c r="J308" s="95"/>
      <c r="K308" s="2"/>
      <c r="L308" s="3"/>
      <c r="M308" s="3"/>
      <c r="N308" s="3"/>
      <c r="O308" s="3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</sheetData>
  <mergeCells count="152">
    <mergeCell ref="A306:A308"/>
    <mergeCell ref="B306:B308"/>
    <mergeCell ref="A292:A294"/>
    <mergeCell ref="B292:B294"/>
    <mergeCell ref="A295:A297"/>
    <mergeCell ref="B295:B297"/>
    <mergeCell ref="A300:A305"/>
    <mergeCell ref="B300:B305"/>
    <mergeCell ref="A279:A281"/>
    <mergeCell ref="B279:B281"/>
    <mergeCell ref="A286:A288"/>
    <mergeCell ref="B286:B288"/>
    <mergeCell ref="A289:A291"/>
    <mergeCell ref="B289:B291"/>
    <mergeCell ref="A270:A272"/>
    <mergeCell ref="B270:B272"/>
    <mergeCell ref="A273:A275"/>
    <mergeCell ref="B273:B275"/>
    <mergeCell ref="A276:A278"/>
    <mergeCell ref="B276:B278"/>
    <mergeCell ref="A259:A261"/>
    <mergeCell ref="B259:B261"/>
    <mergeCell ref="A262:A264"/>
    <mergeCell ref="B262:B264"/>
    <mergeCell ref="A265:A267"/>
    <mergeCell ref="B265:B267"/>
    <mergeCell ref="F251:F252"/>
    <mergeCell ref="G251:G252"/>
    <mergeCell ref="H251:H252"/>
    <mergeCell ref="I251:I252"/>
    <mergeCell ref="J251:J252"/>
    <mergeCell ref="A256:A258"/>
    <mergeCell ref="B256:B258"/>
    <mergeCell ref="A245:A253"/>
    <mergeCell ref="B245:B253"/>
    <mergeCell ref="C249:C250"/>
    <mergeCell ref="C251:C253"/>
    <mergeCell ref="D251:D252"/>
    <mergeCell ref="E251:E252"/>
    <mergeCell ref="A226:A232"/>
    <mergeCell ref="B226:B232"/>
    <mergeCell ref="A233:A240"/>
    <mergeCell ref="B233:B240"/>
    <mergeCell ref="A241:A244"/>
    <mergeCell ref="B241:B244"/>
    <mergeCell ref="A210:A212"/>
    <mergeCell ref="B210:B212"/>
    <mergeCell ref="A213:A217"/>
    <mergeCell ref="B213:B217"/>
    <mergeCell ref="A218:A225"/>
    <mergeCell ref="B218:B225"/>
    <mergeCell ref="C192:C193"/>
    <mergeCell ref="A195:A197"/>
    <mergeCell ref="B195:B197"/>
    <mergeCell ref="A198:A201"/>
    <mergeCell ref="B198:B201"/>
    <mergeCell ref="A202:A209"/>
    <mergeCell ref="B202:B209"/>
    <mergeCell ref="A178:A182"/>
    <mergeCell ref="B178:B182"/>
    <mergeCell ref="A183:A187"/>
    <mergeCell ref="B183:B187"/>
    <mergeCell ref="A188:A194"/>
    <mergeCell ref="B188:B194"/>
    <mergeCell ref="A164:A167"/>
    <mergeCell ref="B164:B167"/>
    <mergeCell ref="A168:A170"/>
    <mergeCell ref="B168:B170"/>
    <mergeCell ref="A171:A177"/>
    <mergeCell ref="B171:B177"/>
    <mergeCell ref="A144:A163"/>
    <mergeCell ref="B144:B163"/>
    <mergeCell ref="C152:C155"/>
    <mergeCell ref="C156:C157"/>
    <mergeCell ref="C158:C159"/>
    <mergeCell ref="C160:C161"/>
    <mergeCell ref="C162:C163"/>
    <mergeCell ref="A134:A137"/>
    <mergeCell ref="B134:B137"/>
    <mergeCell ref="A138:A140"/>
    <mergeCell ref="B138:B140"/>
    <mergeCell ref="A141:A143"/>
    <mergeCell ref="B141:B143"/>
    <mergeCell ref="A119:A124"/>
    <mergeCell ref="B119:B124"/>
    <mergeCell ref="A125:A130"/>
    <mergeCell ref="B125:B130"/>
    <mergeCell ref="A131:A133"/>
    <mergeCell ref="B131:B133"/>
    <mergeCell ref="C101:C102"/>
    <mergeCell ref="A103:A105"/>
    <mergeCell ref="B103:B105"/>
    <mergeCell ref="A106:A115"/>
    <mergeCell ref="B106:B115"/>
    <mergeCell ref="A116:A118"/>
    <mergeCell ref="B116:B118"/>
    <mergeCell ref="A93:A96"/>
    <mergeCell ref="B93:B96"/>
    <mergeCell ref="A97:A100"/>
    <mergeCell ref="B97:B100"/>
    <mergeCell ref="A101:A102"/>
    <mergeCell ref="B101:B102"/>
    <mergeCell ref="A83:A85"/>
    <mergeCell ref="B83:B85"/>
    <mergeCell ref="A86:A89"/>
    <mergeCell ref="B86:B89"/>
    <mergeCell ref="A90:A92"/>
    <mergeCell ref="B90:B92"/>
    <mergeCell ref="A69:A73"/>
    <mergeCell ref="B69:B73"/>
    <mergeCell ref="A74:A78"/>
    <mergeCell ref="B74:B78"/>
    <mergeCell ref="A79:A82"/>
    <mergeCell ref="B79:B82"/>
    <mergeCell ref="A58:A61"/>
    <mergeCell ref="B58:B61"/>
    <mergeCell ref="A62:A65"/>
    <mergeCell ref="B62:B65"/>
    <mergeCell ref="A66:A68"/>
    <mergeCell ref="B66:B68"/>
    <mergeCell ref="A47:A49"/>
    <mergeCell ref="B47:B49"/>
    <mergeCell ref="A50:A53"/>
    <mergeCell ref="B50:B53"/>
    <mergeCell ref="A54:A57"/>
    <mergeCell ref="B54:B57"/>
    <mergeCell ref="A37:A39"/>
    <mergeCell ref="B37:B39"/>
    <mergeCell ref="A40:A43"/>
    <mergeCell ref="B40:B43"/>
    <mergeCell ref="A44:A46"/>
    <mergeCell ref="B44:B46"/>
    <mergeCell ref="A25:A28"/>
    <mergeCell ref="B25:B28"/>
    <mergeCell ref="A29:A32"/>
    <mergeCell ref="B29:B32"/>
    <mergeCell ref="A33:A36"/>
    <mergeCell ref="B33:B36"/>
    <mergeCell ref="A7:A16"/>
    <mergeCell ref="B7:B16"/>
    <mergeCell ref="A17:A21"/>
    <mergeCell ref="B17:B21"/>
    <mergeCell ref="A22:A24"/>
    <mergeCell ref="B22:B24"/>
    <mergeCell ref="A1:J1"/>
    <mergeCell ref="A2:J2"/>
    <mergeCell ref="A3:J3"/>
    <mergeCell ref="A4:A5"/>
    <mergeCell ref="B4:B5"/>
    <mergeCell ref="C4:C5"/>
    <mergeCell ref="D4:G4"/>
    <mergeCell ref="H4:J4"/>
  </mergeCells>
  <printOptions horizontalCentered="1"/>
  <pageMargins left="0.39370078740157483" right="0.23622047244094491" top="0.55118110236220474" bottom="0.55118110236220474" header="0.31496062992125984" footer="0.31496062992125984"/>
  <pageSetup paperSize="9" scale="36" fitToWidth="0" orientation="portrait" r:id="rId1"/>
  <rowBreaks count="6" manualBreakCount="6">
    <brk id="32" max="9" man="1"/>
    <brk id="65" max="9" man="1"/>
    <brk id="100" max="9" man="1"/>
    <brk id="140" max="9" man="1"/>
    <brk id="197" max="9" man="1"/>
    <brk id="2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16 за 2021 (новая) (2)</vt:lpstr>
      <vt:lpstr>'форма 16 за 2021 (новая) (2)'!_GoBack</vt:lpstr>
      <vt:lpstr>'форма 16 за 2021 (новая)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Олеговна Лопаткина</dc:creator>
  <cp:lastModifiedBy>Дарья Олеговна Лопаткина</cp:lastModifiedBy>
  <dcterms:created xsi:type="dcterms:W3CDTF">2022-02-28T09:36:52Z</dcterms:created>
  <dcterms:modified xsi:type="dcterms:W3CDTF">2022-02-28T09:37:17Z</dcterms:modified>
</cp:coreProperties>
</file>